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25" windowWidth="15480" windowHeight="7380" activeTab="1"/>
  </bookViews>
  <sheets>
    <sheet name="PHU LỤC 02" sheetId="1" r:id="rId1"/>
    <sheet name="PHU LUC 01" sheetId="2" r:id="rId2"/>
  </sheets>
  <definedNames>
    <definedName name="_xlnm.Print_Titles" localSheetId="0">'PHU LỤC 02'!$6:$7</definedName>
  </definedNames>
  <calcPr fullCalcOnLoad="1"/>
</workbook>
</file>

<file path=xl/sharedStrings.xml><?xml version="1.0" encoding="utf-8"?>
<sst xmlns="http://schemas.openxmlformats.org/spreadsheetml/2006/main" count="354" uniqueCount="204">
  <si>
    <t>I</t>
  </si>
  <si>
    <t>II</t>
  </si>
  <si>
    <t>III</t>
  </si>
  <si>
    <t>Địa điểm
xây dựng</t>
  </si>
  <si>
    <t>Tổng mức
đầu tư</t>
  </si>
  <si>
    <t>Ghi chú</t>
  </si>
  <si>
    <t>Vĩnh Hải</t>
  </si>
  <si>
    <t>Hòa Đông</t>
  </si>
  <si>
    <t>Lai Hòa</t>
  </si>
  <si>
    <t>Vĩnh Tân</t>
  </si>
  <si>
    <t>Vĩnh Hiệp</t>
  </si>
  <si>
    <t>IV</t>
  </si>
  <si>
    <t>Giá trị</t>
  </si>
  <si>
    <t>Vĩnh Phước</t>
  </si>
  <si>
    <t>Phường 1</t>
  </si>
  <si>
    <t>Khánh Hòa</t>
  </si>
  <si>
    <t>Phường 2</t>
  </si>
  <si>
    <t>Tổng cộng</t>
  </si>
  <si>
    <t>Lạc Hòa</t>
  </si>
  <si>
    <t>V</t>
  </si>
  <si>
    <t>Danh mục công trình/Nguồn vốn</t>
  </si>
  <si>
    <t xml:space="preserve">Đường Trần Hưng Đạo nối dài </t>
  </si>
  <si>
    <t>A</t>
  </si>
  <si>
    <t>a</t>
  </si>
  <si>
    <t>b</t>
  </si>
  <si>
    <t>B</t>
  </si>
  <si>
    <t>C</t>
  </si>
  <si>
    <t>3 xã</t>
  </si>
  <si>
    <t>Cầu Om Trà Nỏ</t>
  </si>
  <si>
    <t>Trường Tiểu học Vĩnh Phước 1</t>
  </si>
  <si>
    <t>Vốn cân đối ngân sách thị xã</t>
  </si>
  <si>
    <t>Thanh toán công tác quyết toán, tất toán tài khoản các công trình được phê duyệt quyết toán</t>
  </si>
  <si>
    <t>Vốn Xổ số kiến thiết</t>
  </si>
  <si>
    <t>Trường Tiểu học Lạc Hòa 2</t>
  </si>
  <si>
    <t>Đơn vị tính: triệu đồng</t>
  </si>
  <si>
    <t>Trường Tiểu học Vĩnh Hải 2</t>
  </si>
  <si>
    <t>Trường THCS Lạc Hòa</t>
  </si>
  <si>
    <t>Vốn kết dư ngân sách năm 2020</t>
  </si>
  <si>
    <t>STT</t>
  </si>
  <si>
    <t>DO ỦY BAN NHÂN DÂN THỊ XÃ QUYẾT ĐỊNH ĐẦU TƯ</t>
  </si>
  <si>
    <t>Dự án chuyển tiếp</t>
  </si>
  <si>
    <t>Xây dựng các cầu trên tuyến đường Thạch Sao</t>
  </si>
  <si>
    <t>Đường Khóm 7 (Đường huyện 45)</t>
  </si>
  <si>
    <t>Xây dựng các cầu trên tuyến Đường huyện 42</t>
  </si>
  <si>
    <t>Trường Tiểu học 2 Phường 1</t>
  </si>
  <si>
    <t>Lộ từ UBND xả cũ đến Đường huyện 40</t>
  </si>
  <si>
    <t>Trường Mầm non Lai Hòa</t>
  </si>
  <si>
    <t>Dự án Khởi công mới</t>
  </si>
  <si>
    <t>Lộ đal Soài Côn - Vĩnh Trung</t>
  </si>
  <si>
    <t>Cầu kênh Trà Niên (Đường huyện 45)</t>
  </si>
  <si>
    <t>Lộ Vĩnh Thạnh A (Từ huyện lộ 43 đến Sông Trà Niên) nối dài</t>
  </si>
  <si>
    <t>Trường Tiểu học Vĩnh Phước 2 ( Điểm chính)</t>
  </si>
  <si>
    <t>Khác</t>
  </si>
  <si>
    <t>Chuẩn bị đầu tư</t>
  </si>
  <si>
    <t xml:space="preserve">Đối ứng các xã Nông thôn mới </t>
  </si>
  <si>
    <t>Vốn thu tiền sử dụng đất theo phân cấp</t>
  </si>
  <si>
    <t xml:space="preserve">Dự án  chuyển tiếp </t>
  </si>
  <si>
    <t>Lộ cặp Kênh Bảy Nhuận</t>
  </si>
  <si>
    <t>Đường Trần Hưng Đạo nối dài</t>
  </si>
  <si>
    <t>Dự án khỏi công mới</t>
  </si>
  <si>
    <t xml:space="preserve">Lộ kênh Phèn nối dài giáp lộ Cơ Nhất </t>
  </si>
  <si>
    <t>Hoà Đông</t>
  </si>
  <si>
    <t>Vốn ngân sách tỉnh trợ cấp mục tiêu</t>
  </si>
  <si>
    <t>Trường Mầm non Vĩnh Phước</t>
  </si>
  <si>
    <t>Dự án khởi công mới</t>
  </si>
  <si>
    <t>Trường Tiểu học Vĩnh Hiệp 1</t>
  </si>
  <si>
    <t>Trường Tiểu học Lạc Hòa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</si>
  <si>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</si>
  <si>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</si>
  <si>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</si>
  <si>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</si>
  <si>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</si>
  <si>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</si>
  <si>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</si>
  <si>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</si>
  <si>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</si>
  <si>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</si>
  <si>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</si>
  <si>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Trụ sở Ủy ban Nhân dân xã Lạc Hoà</t>
  </si>
  <si>
    <t>Lộ Đal Soài Côn-Vĩnh Trung</t>
  </si>
  <si>
    <t xml:space="preserve">Trụ sở Đảng Ủy - HĐND - UBND Phường 2 </t>
  </si>
  <si>
    <t xml:space="preserve">Nâng cấp hệ thồng thoát nước trung tâm xã Hòa Đồng </t>
  </si>
  <si>
    <t xml:space="preserve">Xây dựng 03 nhà cộng đồng Vĩnh Phước </t>
  </si>
  <si>
    <t>Xây dựng 03 nhà cộng đồng Lai Hòa</t>
  </si>
  <si>
    <t>Vốn thu tiền sử dụng đất</t>
  </si>
  <si>
    <t>Vốn tỉnh trợ cấp có mục tiêu 
(từ nguồn tiết kiệm chi năm 2020)</t>
  </si>
  <si>
    <t xml:space="preserve">Cải tạo, nâng cấp các trường học phục vụ năm học 2021-2022 </t>
  </si>
  <si>
    <t>Vĩnh Tân-Hòa Đông</t>
  </si>
  <si>
    <t>Nhà văn hóa Phường 1</t>
  </si>
  <si>
    <t>Nâng cấp lộ Lền Buối - Điền Thầy Ban</t>
  </si>
  <si>
    <t>Nâng cấp lộ Ca Lạc - Tân Thời</t>
  </si>
  <si>
    <t>Nâng cấp lộ Vĩnh Biên - Vĩnh Thạnh B</t>
  </si>
  <si>
    <t>Nâng cấp lộ Lền Buối - Vĩnh Trung</t>
  </si>
  <si>
    <t>Lộ Đại Bái - Hòa Thành (đường trường cấp 3)</t>
  </si>
  <si>
    <t>Lộ nhánh Ca Lạc A, Vĩnh Biên, Đại Bái</t>
  </si>
  <si>
    <t>Cầu kênh KV1</t>
  </si>
  <si>
    <t>Cầu kênh KV2</t>
  </si>
  <si>
    <t>Cầu Vĩnh Biên (Trà Đớt )</t>
  </si>
  <si>
    <t>Cầu Ca Lạc - Sông Bồ Hố (phà Xô Ny)</t>
  </si>
  <si>
    <t>Nâng cấp Lộ Năm Hưởng</t>
  </si>
  <si>
    <t>Nâng cấp Lộ Tà Men</t>
  </si>
  <si>
    <t>Nâng cấp mở rộng Lộ Tà Bôn</t>
  </si>
  <si>
    <t>Lộ sau Chùa Xẻo Cóc (đoạn Xóm Đình)</t>
  </si>
  <si>
    <t>Lộ Xóm Vàm (đoạn sau chùa Prey chóp)</t>
  </si>
  <si>
    <t>Lộ Mười Non (giai đoạn 2)</t>
  </si>
  <si>
    <t>Lộ Tà Dê (kênh 2 Lạc)</t>
  </si>
  <si>
    <t>Cầu bờ sáng giáp ranh Bạc Liêu</t>
  </si>
  <si>
    <t>Nâng cấp đường Tân Lập đến Vĩnh Phước</t>
  </si>
  <si>
    <t>Nâng cấp đường Tân Lập - Tân Thành B</t>
  </si>
  <si>
    <t>Nâng cấp đường từ nhà bà Tàu Nhiểu ra đê cấp 1</t>
  </si>
  <si>
    <t>Nâng cấp đường Xóm Lương</t>
  </si>
  <si>
    <t>Nâng cấp đường Tân Thành B (giáp Vĩnh Phước)</t>
  </si>
  <si>
    <t>Nâng cấp đường cặp kênh Phạm Kiểu</t>
  </si>
  <si>
    <t>Nâng cấp đường cặp kênh Phạm Kiểu - Tân Hưng</t>
  </si>
  <si>
    <t>Đường huyện 42</t>
  </si>
  <si>
    <t xml:space="preserve">Khu Trung tâm thể thao </t>
  </si>
  <si>
    <t>Vốn tăng thu xổ số kiến thiết năm 2020</t>
  </si>
  <si>
    <t>Đường Ca Lạc-Đại Bái kết nối khu vực sản xuất hành tím của đồng bào Khmer</t>
  </si>
  <si>
    <t>Lạc Hòa-Vĩnh Hải</t>
  </si>
  <si>
    <t>Vốn tăng thu ngân sách tỉnh năm 2020 
từ kết dư năm 2019</t>
  </si>
  <si>
    <t>Xây dựng đoạn kè sông Vĩnh Châu</t>
  </si>
  <si>
    <t>Kế hoạch
 vốn năm 2022</t>
  </si>
  <si>
    <t>VI</t>
  </si>
  <si>
    <t>VII</t>
  </si>
  <si>
    <t>Vốn năm 2021 chuyển sang năm 2022</t>
  </si>
  <si>
    <t>*</t>
  </si>
  <si>
    <t>**</t>
  </si>
  <si>
    <t>Vốn năm 2022</t>
  </si>
  <si>
    <t>D</t>
  </si>
  <si>
    <t>Nâng cấp Đường Trần Hưng Đạo (đoạn từ Đường 30/4 đến Đường Phan Thanh Giản)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</si>
  <si>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</si>
  <si>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</si>
  <si>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</si>
  <si>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</si>
  <si>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</si>
  <si>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</si>
  <si>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</si>
  <si>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</si>
  <si>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</si>
  <si>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</si>
  <si>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</si>
  <si>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</si>
  <si>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</si>
  <si>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</si>
  <si>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</si>
  <si>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</si>
  <si>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</si>
  <si>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</si>
  <si>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</si>
  <si>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</si>
  <si>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</si>
  <si>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</si>
  <si>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</si>
  <si>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Vốn ngân sách (ngân sách trung ương) thực hiện Chương trình mục tiêu quốc gia phát triển kinh tế - xã hội vùng đồng bào dân tộc thiểu số</t>
  </si>
  <si>
    <t>Lộ Kênh Mới Sóc</t>
  </si>
  <si>
    <t>Lộ đal khu vực Chợ Vĩnh Thành (giai đoạn 3)</t>
  </si>
  <si>
    <t>Lộ Kênh 42</t>
  </si>
  <si>
    <t>Chợ Vĩnh Thành</t>
  </si>
  <si>
    <t>Lộ Soài Côn-Khánh Hòa</t>
  </si>
  <si>
    <t>Lộ Giồng Me-Vĩnh Trung</t>
  </si>
  <si>
    <t>Các cầu tuyến lộ Ca Lạc-Vàm Kênh</t>
  </si>
  <si>
    <t>Lộ Xung Thum A</t>
  </si>
  <si>
    <t>Cầu Nô Thum</t>
  </si>
  <si>
    <t>Lộ Lẫm Thiết nối dài</t>
  </si>
  <si>
    <t>Lộ từ nhà ông Ngô Pó đến kênh 300</t>
  </si>
  <si>
    <t>Chợ Huỳnh Kỳ</t>
  </si>
  <si>
    <t>Cầu Bà Hai</t>
  </si>
  <si>
    <t>E</t>
  </si>
  <si>
    <t>Vốn tăng thu ngân sách tỉnh năm 2021 thực hiện Chương trình mục tiêu quốc gia xây dựng nông thôn mới</t>
  </si>
  <si>
    <t>Nâng cấp lộ Phủ Yết</t>
  </si>
  <si>
    <t>Vốn ngân sách trung ương năm 2022 thực hiện Chương trình mục tiêu quốc gia xây dựng nông thôn mới</t>
  </si>
  <si>
    <t>Đường Hòa Giang đến Sông Trà Niên</t>
  </si>
  <si>
    <t>Xây dựng kho chứa vật tư Hợp tác xã Toàn Thắng</t>
  </si>
  <si>
    <t>Lộ Xẻo Su</t>
  </si>
  <si>
    <t>F</t>
  </si>
  <si>
    <t>G</t>
  </si>
  <si>
    <t xml:space="preserve">Vốn thu vượt tiền sử dụng đất năm 2021 </t>
  </si>
  <si>
    <t>Vốn tăng thu ngân sách tỉnh năm 2020 thực hiện Chương trình mục tiêu quốc gia xây dựng nông thôn mới</t>
  </si>
  <si>
    <t>Tỷ lệ 
(%)</t>
  </si>
  <si>
    <t>Trường THCS Vĩnh Hải (giai đoạn 2)</t>
  </si>
  <si>
    <t>Trường THCS Phường 2</t>
  </si>
  <si>
    <t>H</t>
  </si>
  <si>
    <t>Phụ lục 01</t>
  </si>
  <si>
    <t>CÁC DỰ ÁN ĐẦU TƯ CÔNG NĂM 2022</t>
  </si>
  <si>
    <t>DO ỦY BAN NHÂN DÂN THỊ XÃ LÀM CHỦ ĐẦU TƯ</t>
  </si>
  <si>
    <t>Tỷ lệ (%)</t>
  </si>
  <si>
    <t>Vốn ngân sách tỉnh</t>
  </si>
  <si>
    <t>Thị xã</t>
  </si>
  <si>
    <t>Đường Thanh Niên (nối dài)</t>
  </si>
  <si>
    <t>Trong đó vốn 
kéo dài năm 2021 sang năm 2022 là 690 trđ</t>
  </si>
  <si>
    <t>Ước thực hiện 
đến ngày 31/01/2023</t>
  </si>
  <si>
    <t>1.1</t>
  </si>
  <si>
    <t>1.2</t>
  </si>
  <si>
    <t>Trường THCS Vĩnh Hải</t>
  </si>
  <si>
    <t>Vĩnh Châu</t>
  </si>
  <si>
    <t>Phụ lục 02</t>
  </si>
  <si>
    <t>Trong đó vốn 
kéo dài năm 2021 sang năm 2022 là 9.718,003 trđ</t>
  </si>
  <si>
    <t>Đường huyện 47</t>
  </si>
  <si>
    <t>Trung tâm Văn hóa thị xã Vĩnh Châu</t>
  </si>
  <si>
    <t>Đường Lê Văn Tư (đoạn từ Cầu Lê Văn Tư - Cầu kênh Vĩnh Châu)</t>
  </si>
  <si>
    <t>Ngân sách tỉnh hỗ trợ có mục tiêu (vốn ứng)</t>
  </si>
  <si>
    <t>Giá trị giải ngân
đến ngày 31/10/2022</t>
  </si>
  <si>
    <t>(Kèm theo Tờ trình số          /TTr-UBND ngày         tháng         năm 2022 của Ủy ban nhân dân thị xã Vĩnh Châu)</t>
  </si>
  <si>
    <t>(Kèm theo Tờ trình số          /TTr-UBND ngày        tháng        năm 2022 của Ủy ban nhân dân thị xã Vĩnh Châu)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</si>
</sst>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\ _€_-;\-* #,##0.0\ _€_-;_-* &quot;-&quot;??\ _€_-;_-@_-"/>
    <numFmt numFmtId="187" formatCode="_-* #,##0\ _€_-;\-* #,##0\ _€_-;_-* &quot;-&quot;??\ _€_-;_-@_-"/>
    <numFmt numFmtId="188" formatCode="#,##0;[Red]#,##0"/>
    <numFmt numFmtId="189" formatCode="#,##0.00;[Red]#,##0.00"/>
    <numFmt numFmtId="190" formatCode="_(* #,##0_);_(* \(#,##0\);_(* &quot;-&quot;??_);_(@_)"/>
    <numFmt numFmtId="191" formatCode="#,##0.0;[Red]#,##0.0"/>
    <numFmt numFmtId="192" formatCode="#.##0.0;[Red]#.##0.0"/>
    <numFmt numFmtId="193" formatCode="#.##0.00;[Red]#.##0.00"/>
    <numFmt numFmtId="194" formatCode="#.##0.000;[Red]#.##0.000"/>
    <numFmt numFmtId="195" formatCode="#.##0.;[Red]#.##0."/>
    <numFmt numFmtId="196" formatCode="#.##.;[Red]#.####;\ࡦ"/>
    <numFmt numFmtId="197" formatCode="#.##.;[Red]#.####;\⡦"/>
    <numFmt numFmtId="198" formatCode="#.###.;[Red]#.#####;\⡦"/>
    <numFmt numFmtId="199" formatCode="#.#.;[Red]#.###;\⡦"/>
    <numFmt numFmtId="200" formatCode="#.;[Red]#.##;\⡦"/>
    <numFmt numFmtId="201" formatCode="#.;[Red]#.#;\⡦"/>
    <numFmt numFmtId="202" formatCode="#.;[Red]#;\⡦"/>
    <numFmt numFmtId="203" formatCode="[$-409]dddd\,\ mmmm\ dd\,\ yyyy"/>
    <numFmt numFmtId="204" formatCode="[$-409]h:mm:ss\ AM/PM"/>
    <numFmt numFmtId="205" formatCode="0.0%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0000"/>
    <numFmt numFmtId="218" formatCode="_(* #,##0.000_);_(* \(#,##0.000\);_(* &quot;-&quot;??_);_(@_)"/>
    <numFmt numFmtId="219" formatCode="0.0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187" fontId="56" fillId="0" borderId="0" xfId="0" applyNumberFormat="1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90" fontId="59" fillId="0" borderId="10" xfId="0" applyNumberFormat="1" applyFont="1" applyFill="1" applyBorder="1" applyAlignment="1">
      <alignment horizontal="center" vertical="center"/>
    </xf>
    <xf numFmtId="187" fontId="59" fillId="0" borderId="0" xfId="42" applyNumberFormat="1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64" applyNumberFormat="1" applyFont="1" applyFill="1" applyBorder="1" applyAlignment="1">
      <alignment horizontal="left" vertical="center" wrapText="1"/>
      <protection/>
    </xf>
    <xf numFmtId="1" fontId="6" fillId="0" borderId="10" xfId="64" applyNumberFormat="1" applyFont="1" applyFill="1" applyBorder="1" applyAlignment="1">
      <alignment horizontal="center" vertical="center" wrapText="1"/>
      <protection/>
    </xf>
    <xf numFmtId="190" fontId="58" fillId="0" borderId="10" xfId="0" applyNumberFormat="1" applyFont="1" applyFill="1" applyBorder="1" applyAlignment="1">
      <alignment horizontal="center" vertical="center"/>
    </xf>
    <xf numFmtId="187" fontId="58" fillId="0" borderId="0" xfId="42" applyNumberFormat="1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90" fontId="6" fillId="0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10" xfId="64" applyNumberFormat="1" applyFont="1" applyFill="1" applyBorder="1" applyAlignment="1">
      <alignment horizontal="center" vertical="center" wrapText="1"/>
      <protection/>
    </xf>
    <xf numFmtId="1" fontId="6" fillId="0" borderId="10" xfId="64" applyNumberFormat="1" applyFont="1" applyFill="1" applyBorder="1" applyAlignment="1">
      <alignment vertical="center" wrapText="1"/>
      <protection/>
    </xf>
    <xf numFmtId="1" fontId="5" fillId="0" borderId="10" xfId="65" applyNumberFormat="1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/>
    </xf>
    <xf numFmtId="1" fontId="6" fillId="0" borderId="10" xfId="65" applyNumberFormat="1" applyFont="1" applyFill="1" applyBorder="1" applyAlignment="1">
      <alignment horizontal="left" vertical="center" wrapText="1"/>
      <protection/>
    </xf>
    <xf numFmtId="1" fontId="6" fillId="0" borderId="10" xfId="65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/>
    </xf>
    <xf numFmtId="190" fontId="5" fillId="0" borderId="10" xfId="44" applyNumberFormat="1" applyFont="1" applyFill="1" applyBorder="1" applyAlignment="1">
      <alignment horizontal="right" vertical="center"/>
    </xf>
    <xf numFmtId="218" fontId="5" fillId="0" borderId="10" xfId="44" applyNumberFormat="1" applyFont="1" applyFill="1" applyBorder="1" applyAlignment="1">
      <alignment horizontal="right" vertical="center"/>
    </xf>
    <xf numFmtId="1" fontId="6" fillId="0" borderId="10" xfId="65" applyNumberFormat="1" applyFont="1" applyFill="1" applyBorder="1" applyAlignment="1">
      <alignment vertical="center" wrapText="1"/>
      <protection/>
    </xf>
    <xf numFmtId="190" fontId="6" fillId="0" borderId="10" xfId="46" applyNumberFormat="1" applyFont="1" applyFill="1" applyBorder="1" applyAlignment="1">
      <alignment horizontal="right" vertical="center"/>
    </xf>
    <xf numFmtId="218" fontId="6" fillId="0" borderId="10" xfId="44" applyNumberFormat="1" applyFont="1" applyFill="1" applyBorder="1" applyAlignment="1">
      <alignment horizontal="right" vertical="center"/>
    </xf>
    <xf numFmtId="190" fontId="6" fillId="0" borderId="10" xfId="44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center"/>
    </xf>
    <xf numFmtId="0" fontId="6" fillId="0" borderId="10" xfId="6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left" vertical="center" wrapText="1"/>
      <protection/>
    </xf>
    <xf numFmtId="190" fontId="58" fillId="0" borderId="10" xfId="44" applyNumberFormat="1" applyFont="1" applyFill="1" applyBorder="1" applyAlignment="1">
      <alignment horizontal="center" vertical="center" wrapText="1"/>
    </xf>
    <xf numFmtId="0" fontId="6" fillId="0" borderId="10" xfId="62" applyFont="1" applyFill="1" applyBorder="1" applyAlignment="1">
      <alignment horizontal="left" vertical="center" wrapText="1"/>
      <protection/>
    </xf>
    <xf numFmtId="190" fontId="6" fillId="0" borderId="10" xfId="44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7" fontId="57" fillId="0" borderId="0" xfId="42" applyNumberFormat="1" applyFont="1" applyFill="1" applyAlignment="1">
      <alignment horizontal="center" vertical="center"/>
    </xf>
    <xf numFmtId="0" fontId="60" fillId="0" borderId="0" xfId="0" applyFont="1" applyFill="1" applyAlignment="1">
      <alignment/>
    </xf>
    <xf numFmtId="190" fontId="57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206" fontId="59" fillId="0" borderId="10" xfId="4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87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187" fontId="10" fillId="0" borderId="10" xfId="42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7" fontId="8" fillId="0" borderId="10" xfId="42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187" fontId="59" fillId="0" borderId="10" xfId="42" applyNumberFormat="1" applyFont="1" applyFill="1" applyBorder="1" applyAlignment="1">
      <alignment horizontal="right" vertical="center"/>
    </xf>
    <xf numFmtId="185" fontId="59" fillId="0" borderId="10" xfId="42" applyFont="1" applyFill="1" applyBorder="1" applyAlignment="1">
      <alignment horizontal="right" vertical="center"/>
    </xf>
    <xf numFmtId="187" fontId="5" fillId="0" borderId="10" xfId="42" applyNumberFormat="1" applyFont="1" applyFill="1" applyBorder="1" applyAlignment="1">
      <alignment horizontal="right" vertical="center"/>
    </xf>
    <xf numFmtId="187" fontId="6" fillId="0" borderId="10" xfId="42" applyNumberFormat="1" applyFont="1" applyFill="1" applyBorder="1" applyAlignment="1">
      <alignment horizontal="right" vertical="center"/>
    </xf>
    <xf numFmtId="187" fontId="58" fillId="0" borderId="10" xfId="42" applyNumberFormat="1" applyFont="1" applyFill="1" applyBorder="1" applyAlignment="1">
      <alignment horizontal="right" vertical="center"/>
    </xf>
    <xf numFmtId="185" fontId="58" fillId="0" borderId="10" xfId="42" applyFont="1" applyFill="1" applyBorder="1" applyAlignment="1">
      <alignment horizontal="right" vertical="center"/>
    </xf>
    <xf numFmtId="190" fontId="6" fillId="0" borderId="10" xfId="42" applyNumberFormat="1" applyFont="1" applyFill="1" applyBorder="1" applyAlignment="1">
      <alignment horizontal="right" vertical="center"/>
    </xf>
    <xf numFmtId="187" fontId="7" fillId="0" borderId="10" xfId="42" applyNumberFormat="1" applyFont="1" applyFill="1" applyBorder="1" applyAlignment="1">
      <alignment horizontal="right" vertical="center"/>
    </xf>
    <xf numFmtId="185" fontId="57" fillId="0" borderId="10" xfId="42" applyFont="1" applyFill="1" applyBorder="1" applyAlignment="1">
      <alignment horizontal="right" vertical="center"/>
    </xf>
    <xf numFmtId="187" fontId="57" fillId="0" borderId="10" xfId="42" applyNumberFormat="1" applyFont="1" applyFill="1" applyBorder="1" applyAlignment="1">
      <alignment horizontal="right" vertical="center"/>
    </xf>
    <xf numFmtId="187" fontId="58" fillId="0" borderId="10" xfId="42" applyNumberFormat="1" applyFont="1" applyFill="1" applyBorder="1" applyAlignment="1">
      <alignment horizontal="right" vertical="center" wrapText="1"/>
    </xf>
    <xf numFmtId="206" fontId="58" fillId="0" borderId="10" xfId="42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87" fontId="59" fillId="0" borderId="10" xfId="42" applyNumberFormat="1" applyFont="1" applyFill="1" applyBorder="1" applyAlignment="1">
      <alignment horizontal="center" vertical="center"/>
    </xf>
    <xf numFmtId="187" fontId="58" fillId="0" borderId="10" xfId="42" applyNumberFormat="1" applyFont="1" applyFill="1" applyBorder="1" applyAlignment="1">
      <alignment horizontal="center" vertical="center"/>
    </xf>
    <xf numFmtId="187" fontId="57" fillId="0" borderId="10" xfId="42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190" fontId="64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3" xfId="62"/>
    <cellStyle name="Normal 3 2" xfId="63"/>
    <cellStyle name="Normal_Bieu mau (CV )" xfId="64"/>
    <cellStyle name="Normal_Bieu mau (CV )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43"/>
  <sheetViews>
    <sheetView workbookViewId="0" topLeftCell="A16">
      <selection activeCell="A4" sqref="A4:J4"/>
    </sheetView>
  </sheetViews>
  <sheetFormatPr defaultColWidth="9.140625" defaultRowHeight="12.75"/>
  <cols>
    <col min="1" max="1" width="7.140625" style="1" customWidth="1"/>
    <col min="2" max="2" width="51.140625" style="2" customWidth="1"/>
    <col min="3" max="3" width="13.8515625" style="2" customWidth="1"/>
    <col min="4" max="4" width="12.140625" style="2" customWidth="1"/>
    <col min="5" max="5" width="16.00390625" style="2" customWidth="1"/>
    <col min="6" max="6" width="13.140625" style="2" customWidth="1"/>
    <col min="7" max="7" width="11.8515625" style="2" customWidth="1"/>
    <col min="8" max="8" width="15.8515625" style="2" customWidth="1"/>
    <col min="9" max="9" width="11.140625" style="2" customWidth="1"/>
    <col min="10" max="10" width="11.421875" style="2" customWidth="1"/>
    <col min="11" max="11" width="14.00390625" style="2" customWidth="1"/>
    <col min="12" max="12" width="11.8515625" style="2" bestFit="1" customWidth="1"/>
    <col min="13" max="16384" width="9.140625" style="2" customWidth="1"/>
  </cols>
  <sheetData>
    <row r="1" spans="1:12" ht="18.75">
      <c r="A1" s="88" t="s">
        <v>195</v>
      </c>
      <c r="B1" s="88"/>
      <c r="C1" s="88"/>
      <c r="D1" s="88"/>
      <c r="E1" s="88"/>
      <c r="F1" s="88"/>
      <c r="G1" s="88"/>
      <c r="H1" s="88"/>
      <c r="I1" s="88"/>
      <c r="J1" s="88"/>
      <c r="K1" s="81"/>
      <c r="L1" s="81"/>
    </row>
    <row r="2" spans="1:12" ht="22.5" customHeight="1">
      <c r="A2" s="89" t="s">
        <v>183</v>
      </c>
      <c r="B2" s="89"/>
      <c r="C2" s="89"/>
      <c r="D2" s="89"/>
      <c r="E2" s="89"/>
      <c r="F2" s="89"/>
      <c r="G2" s="89"/>
      <c r="H2" s="89"/>
      <c r="I2" s="89"/>
      <c r="J2" s="89"/>
      <c r="K2" s="80"/>
      <c r="L2" s="80"/>
    </row>
    <row r="3" spans="1:12" ht="21.75" customHeight="1">
      <c r="A3" s="89" t="s">
        <v>39</v>
      </c>
      <c r="B3" s="89"/>
      <c r="C3" s="89"/>
      <c r="D3" s="89"/>
      <c r="E3" s="89"/>
      <c r="F3" s="89"/>
      <c r="G3" s="89"/>
      <c r="H3" s="89"/>
      <c r="I3" s="89"/>
      <c r="J3" s="89"/>
      <c r="K3" s="80"/>
      <c r="L3" s="80"/>
    </row>
    <row r="4" spans="1:12" ht="25.5" customHeight="1">
      <c r="A4" s="91" t="s">
        <v>202</v>
      </c>
      <c r="B4" s="91"/>
      <c r="C4" s="91"/>
      <c r="D4" s="91"/>
      <c r="E4" s="91"/>
      <c r="F4" s="91"/>
      <c r="G4" s="91"/>
      <c r="H4" s="91"/>
      <c r="I4" s="91"/>
      <c r="J4" s="91"/>
      <c r="K4" s="82"/>
      <c r="L4" s="82"/>
    </row>
    <row r="5" spans="5:10" ht="21.75" customHeight="1">
      <c r="E5" s="3"/>
      <c r="G5" s="94" t="s">
        <v>34</v>
      </c>
      <c r="H5" s="94"/>
      <c r="I5" s="94"/>
      <c r="J5" s="94"/>
    </row>
    <row r="6" spans="1:11" s="5" customFormat="1" ht="40.5" customHeight="1">
      <c r="A6" s="90" t="s">
        <v>38</v>
      </c>
      <c r="B6" s="90" t="s">
        <v>20</v>
      </c>
      <c r="C6" s="90" t="s">
        <v>3</v>
      </c>
      <c r="D6" s="90" t="s">
        <v>4</v>
      </c>
      <c r="E6" s="90" t="s">
        <v>121</v>
      </c>
      <c r="F6" s="90" t="s">
        <v>201</v>
      </c>
      <c r="G6" s="90"/>
      <c r="H6" s="92" t="s">
        <v>190</v>
      </c>
      <c r="I6" s="93"/>
      <c r="J6" s="90" t="s">
        <v>5</v>
      </c>
      <c r="K6" s="4"/>
    </row>
    <row r="7" spans="1:10" s="5" customFormat="1" ht="45" customHeight="1">
      <c r="A7" s="90"/>
      <c r="B7" s="90"/>
      <c r="C7" s="90"/>
      <c r="D7" s="90"/>
      <c r="E7" s="90"/>
      <c r="F7" s="6" t="s">
        <v>12</v>
      </c>
      <c r="G7" s="6" t="s">
        <v>178</v>
      </c>
      <c r="H7" s="51" t="s">
        <v>12</v>
      </c>
      <c r="I7" s="51" t="s">
        <v>185</v>
      </c>
      <c r="J7" s="90"/>
    </row>
    <row r="8" spans="1:11" s="11" customFormat="1" ht="23.25" customHeight="1">
      <c r="A8" s="7"/>
      <c r="B8" s="8" t="s">
        <v>17</v>
      </c>
      <c r="C8" s="8"/>
      <c r="D8" s="68">
        <f>D9+D99</f>
        <v>443724</v>
      </c>
      <c r="E8" s="52">
        <f>E9+E99</f>
        <v>192545.886</v>
      </c>
      <c r="F8" s="68">
        <f>F9+F99</f>
        <v>164798</v>
      </c>
      <c r="G8" s="69">
        <f aca="true" t="shared" si="0" ref="G8:G73">F8*100/E8</f>
        <v>85.58894891163762</v>
      </c>
      <c r="H8" s="52">
        <f>E8</f>
        <v>192545.886</v>
      </c>
      <c r="I8" s="85">
        <f aca="true" t="shared" si="1" ref="I8:I71">H8*100/E8</f>
        <v>100.00000000000001</v>
      </c>
      <c r="J8" s="9"/>
      <c r="K8" s="10"/>
    </row>
    <row r="9" spans="1:11" s="11" customFormat="1" ht="23.25" customHeight="1">
      <c r="A9" s="7" t="s">
        <v>125</v>
      </c>
      <c r="B9" s="8" t="s">
        <v>127</v>
      </c>
      <c r="C9" s="8"/>
      <c r="D9" s="68">
        <f>D10+D57+D63+D73+D75+D89+D91+D96</f>
        <v>289059</v>
      </c>
      <c r="E9" s="52">
        <f>E10+E57+E63+E73+E75+E89+E91+E96</f>
        <v>99038.886</v>
      </c>
      <c r="F9" s="68">
        <f>F10+F57+F63+F73+F75+F89+F91+F96</f>
        <v>80134</v>
      </c>
      <c r="G9" s="69">
        <f t="shared" si="0"/>
        <v>80.91165322679417</v>
      </c>
      <c r="H9" s="52">
        <f aca="true" t="shared" si="2" ref="H9:H72">E9</f>
        <v>99038.886</v>
      </c>
      <c r="I9" s="85">
        <f t="shared" si="1"/>
        <v>100</v>
      </c>
      <c r="J9" s="9"/>
      <c r="K9" s="10"/>
    </row>
    <row r="10" spans="1:11" s="11" customFormat="1" ht="23.25" customHeight="1">
      <c r="A10" s="7" t="s">
        <v>22</v>
      </c>
      <c r="B10" s="8" t="s">
        <v>30</v>
      </c>
      <c r="C10" s="8"/>
      <c r="D10" s="70">
        <f>D11+D12+D24+D29</f>
        <v>103717</v>
      </c>
      <c r="E10" s="70">
        <f>E11+E12+E24+E29</f>
        <v>31305</v>
      </c>
      <c r="F10" s="70">
        <f>F11+F12+F24+F29</f>
        <v>28077</v>
      </c>
      <c r="G10" s="69">
        <f t="shared" si="0"/>
        <v>89.68854815524676</v>
      </c>
      <c r="H10" s="68">
        <f t="shared" si="2"/>
        <v>31305</v>
      </c>
      <c r="I10" s="85">
        <f t="shared" si="1"/>
        <v>100</v>
      </c>
      <c r="J10" s="9"/>
      <c r="K10" s="10"/>
    </row>
    <row r="11" spans="1:11" s="11" customFormat="1" ht="39.75" customHeight="1">
      <c r="A11" s="7" t="s">
        <v>0</v>
      </c>
      <c r="B11" s="8" t="s">
        <v>31</v>
      </c>
      <c r="C11" s="8"/>
      <c r="D11" s="70">
        <v>268</v>
      </c>
      <c r="E11" s="70">
        <v>268</v>
      </c>
      <c r="F11" s="68">
        <v>223</v>
      </c>
      <c r="G11" s="69">
        <f t="shared" si="0"/>
        <v>83.2089552238806</v>
      </c>
      <c r="H11" s="68">
        <f t="shared" si="2"/>
        <v>268</v>
      </c>
      <c r="I11" s="85">
        <f t="shared" si="1"/>
        <v>100</v>
      </c>
      <c r="J11" s="12"/>
      <c r="K11" s="10"/>
    </row>
    <row r="12" spans="1:11" s="11" customFormat="1" ht="21" customHeight="1">
      <c r="A12" s="7" t="s">
        <v>1</v>
      </c>
      <c r="B12" s="8" t="s">
        <v>40</v>
      </c>
      <c r="C12" s="8"/>
      <c r="D12" s="70">
        <f>SUM(D13:D23)</f>
        <v>83160</v>
      </c>
      <c r="E12" s="70">
        <f>SUM(E13:E23)</f>
        <v>15592</v>
      </c>
      <c r="F12" s="70">
        <f>SUM(F13:F23)</f>
        <v>15236</v>
      </c>
      <c r="G12" s="69">
        <f>F12*100/E12</f>
        <v>97.71677783478707</v>
      </c>
      <c r="H12" s="68">
        <f>E12</f>
        <v>15592</v>
      </c>
      <c r="I12" s="85">
        <f t="shared" si="1"/>
        <v>100</v>
      </c>
      <c r="J12" s="9"/>
      <c r="K12" s="10"/>
    </row>
    <row r="13" spans="1:11" s="11" customFormat="1" ht="23.25" customHeight="1">
      <c r="A13" s="13" t="s">
        <v>67</v>
      </c>
      <c r="B13" s="14" t="s">
        <v>41</v>
      </c>
      <c r="C13" s="15" t="s">
        <v>7</v>
      </c>
      <c r="D13" s="71">
        <v>3316</v>
      </c>
      <c r="E13" s="71">
        <v>1252</v>
      </c>
      <c r="F13" s="72">
        <v>1243</v>
      </c>
      <c r="G13" s="73">
        <f t="shared" si="0"/>
        <v>99.28115015974441</v>
      </c>
      <c r="H13" s="72">
        <f t="shared" si="2"/>
        <v>1252</v>
      </c>
      <c r="I13" s="86">
        <f t="shared" si="1"/>
        <v>100</v>
      </c>
      <c r="J13" s="9"/>
      <c r="K13" s="10"/>
    </row>
    <row r="14" spans="1:11" s="18" customFormat="1" ht="25.5" customHeight="1">
      <c r="A14" s="13" t="s">
        <v>68</v>
      </c>
      <c r="B14" s="14" t="s">
        <v>42</v>
      </c>
      <c r="C14" s="15" t="s">
        <v>14</v>
      </c>
      <c r="D14" s="71">
        <v>1788</v>
      </c>
      <c r="E14" s="71">
        <v>379</v>
      </c>
      <c r="F14" s="72">
        <v>378</v>
      </c>
      <c r="G14" s="73">
        <f t="shared" si="0"/>
        <v>99.73614775725594</v>
      </c>
      <c r="H14" s="72">
        <f t="shared" si="2"/>
        <v>379</v>
      </c>
      <c r="I14" s="86">
        <f t="shared" si="1"/>
        <v>100</v>
      </c>
      <c r="J14" s="16"/>
      <c r="K14" s="17"/>
    </row>
    <row r="15" spans="1:11" s="18" customFormat="1" ht="25.5" customHeight="1">
      <c r="A15" s="13" t="s">
        <v>69</v>
      </c>
      <c r="B15" s="14" t="s">
        <v>43</v>
      </c>
      <c r="C15" s="15" t="s">
        <v>27</v>
      </c>
      <c r="D15" s="71">
        <v>5670</v>
      </c>
      <c r="E15" s="71">
        <v>2544</v>
      </c>
      <c r="F15" s="72">
        <v>2252</v>
      </c>
      <c r="G15" s="73">
        <f t="shared" si="0"/>
        <v>88.52201257861635</v>
      </c>
      <c r="H15" s="72">
        <f t="shared" si="2"/>
        <v>2544</v>
      </c>
      <c r="I15" s="86">
        <f t="shared" si="1"/>
        <v>100</v>
      </c>
      <c r="J15" s="16"/>
      <c r="K15" s="17"/>
    </row>
    <row r="16" spans="1:11" s="18" customFormat="1" ht="25.5" customHeight="1">
      <c r="A16" s="13" t="s">
        <v>70</v>
      </c>
      <c r="B16" s="14" t="s">
        <v>28</v>
      </c>
      <c r="C16" s="15" t="s">
        <v>9</v>
      </c>
      <c r="D16" s="71">
        <v>4117</v>
      </c>
      <c r="E16" s="71">
        <v>1470</v>
      </c>
      <c r="F16" s="72">
        <v>1469</v>
      </c>
      <c r="G16" s="73">
        <f t="shared" si="0"/>
        <v>99.93197278911565</v>
      </c>
      <c r="H16" s="72">
        <f t="shared" si="2"/>
        <v>1470</v>
      </c>
      <c r="I16" s="86">
        <f t="shared" si="1"/>
        <v>100</v>
      </c>
      <c r="J16" s="16"/>
      <c r="K16" s="17"/>
    </row>
    <row r="17" spans="1:11" s="18" customFormat="1" ht="37.5" customHeight="1">
      <c r="A17" s="13" t="s">
        <v>71</v>
      </c>
      <c r="B17" s="14" t="s">
        <v>199</v>
      </c>
      <c r="C17" s="15" t="s">
        <v>15</v>
      </c>
      <c r="D17" s="71">
        <v>3402</v>
      </c>
      <c r="E17" s="71">
        <v>1293</v>
      </c>
      <c r="F17" s="72">
        <v>1293</v>
      </c>
      <c r="G17" s="72">
        <f t="shared" si="0"/>
        <v>100</v>
      </c>
      <c r="H17" s="72">
        <f t="shared" si="2"/>
        <v>1293</v>
      </c>
      <c r="I17" s="86">
        <f t="shared" si="1"/>
        <v>100</v>
      </c>
      <c r="J17" s="16"/>
      <c r="K17" s="17"/>
    </row>
    <row r="18" spans="1:11" s="11" customFormat="1" ht="23.25" customHeight="1">
      <c r="A18" s="13" t="s">
        <v>72</v>
      </c>
      <c r="B18" s="14" t="s">
        <v>44</v>
      </c>
      <c r="C18" s="15" t="s">
        <v>14</v>
      </c>
      <c r="D18" s="71">
        <v>4611</v>
      </c>
      <c r="E18" s="71">
        <v>2040</v>
      </c>
      <c r="F18" s="72">
        <v>2039</v>
      </c>
      <c r="G18" s="73">
        <f t="shared" si="0"/>
        <v>99.95098039215686</v>
      </c>
      <c r="H18" s="72">
        <f t="shared" si="2"/>
        <v>2040</v>
      </c>
      <c r="I18" s="86">
        <f t="shared" si="1"/>
        <v>100</v>
      </c>
      <c r="J18" s="9"/>
      <c r="K18" s="10"/>
    </row>
    <row r="19" spans="1:11" s="18" customFormat="1" ht="25.5" customHeight="1">
      <c r="A19" s="13" t="s">
        <v>73</v>
      </c>
      <c r="B19" s="14" t="s">
        <v>78</v>
      </c>
      <c r="C19" s="15" t="s">
        <v>18</v>
      </c>
      <c r="D19" s="71">
        <v>7000</v>
      </c>
      <c r="E19" s="71">
        <v>461</v>
      </c>
      <c r="F19" s="72">
        <v>461</v>
      </c>
      <c r="G19" s="72">
        <f t="shared" si="0"/>
        <v>100</v>
      </c>
      <c r="H19" s="72">
        <f t="shared" si="2"/>
        <v>461</v>
      </c>
      <c r="I19" s="86">
        <f t="shared" si="1"/>
        <v>100</v>
      </c>
      <c r="J19" s="16"/>
      <c r="K19" s="17"/>
    </row>
    <row r="20" spans="1:11" s="18" customFormat="1" ht="25.5" customHeight="1">
      <c r="A20" s="13" t="s">
        <v>74</v>
      </c>
      <c r="B20" s="14" t="s">
        <v>45</v>
      </c>
      <c r="C20" s="15" t="s">
        <v>10</v>
      </c>
      <c r="D20" s="71">
        <v>8294</v>
      </c>
      <c r="E20" s="71">
        <v>5391</v>
      </c>
      <c r="F20" s="72">
        <v>5340</v>
      </c>
      <c r="G20" s="73">
        <f t="shared" si="0"/>
        <v>99.05397885364496</v>
      </c>
      <c r="H20" s="72">
        <f t="shared" si="2"/>
        <v>5391</v>
      </c>
      <c r="I20" s="86">
        <f t="shared" si="1"/>
        <v>100</v>
      </c>
      <c r="J20" s="16"/>
      <c r="K20" s="17"/>
    </row>
    <row r="21" spans="1:11" s="11" customFormat="1" ht="23.25" customHeight="1">
      <c r="A21" s="13" t="s">
        <v>75</v>
      </c>
      <c r="B21" s="14" t="s">
        <v>46</v>
      </c>
      <c r="C21" s="15" t="s">
        <v>8</v>
      </c>
      <c r="D21" s="71">
        <v>14992</v>
      </c>
      <c r="E21" s="71">
        <v>472</v>
      </c>
      <c r="F21" s="72">
        <v>471</v>
      </c>
      <c r="G21" s="73">
        <f t="shared" si="0"/>
        <v>99.78813559322033</v>
      </c>
      <c r="H21" s="72">
        <f t="shared" si="2"/>
        <v>472</v>
      </c>
      <c r="I21" s="86">
        <f t="shared" si="1"/>
        <v>100</v>
      </c>
      <c r="J21" s="9"/>
      <c r="K21" s="10"/>
    </row>
    <row r="22" spans="1:11" s="11" customFormat="1" ht="23.25" customHeight="1">
      <c r="A22" s="13" t="s">
        <v>76</v>
      </c>
      <c r="B22" s="14" t="s">
        <v>29</v>
      </c>
      <c r="C22" s="15" t="s">
        <v>13</v>
      </c>
      <c r="D22" s="71">
        <v>14978</v>
      </c>
      <c r="E22" s="71">
        <f>175</f>
        <v>175</v>
      </c>
      <c r="F22" s="72">
        <v>175</v>
      </c>
      <c r="G22" s="72">
        <f t="shared" si="0"/>
        <v>100</v>
      </c>
      <c r="H22" s="72">
        <f t="shared" si="2"/>
        <v>175</v>
      </c>
      <c r="I22" s="86">
        <f t="shared" si="1"/>
        <v>100</v>
      </c>
      <c r="J22" s="9"/>
      <c r="K22" s="10"/>
    </row>
    <row r="23" spans="1:11" s="18" customFormat="1" ht="25.5" customHeight="1">
      <c r="A23" s="13" t="s">
        <v>77</v>
      </c>
      <c r="B23" s="14" t="s">
        <v>33</v>
      </c>
      <c r="C23" s="15" t="s">
        <v>18</v>
      </c>
      <c r="D23" s="71">
        <v>14992</v>
      </c>
      <c r="E23" s="71">
        <v>115</v>
      </c>
      <c r="F23" s="72">
        <v>115</v>
      </c>
      <c r="G23" s="72">
        <f t="shared" si="0"/>
        <v>100</v>
      </c>
      <c r="H23" s="72">
        <f t="shared" si="2"/>
        <v>115</v>
      </c>
      <c r="I23" s="86">
        <f t="shared" si="1"/>
        <v>100</v>
      </c>
      <c r="J23" s="16"/>
      <c r="K23" s="17"/>
    </row>
    <row r="24" spans="1:11" s="11" customFormat="1" ht="25.5" customHeight="1">
      <c r="A24" s="7" t="s">
        <v>2</v>
      </c>
      <c r="B24" s="8" t="s">
        <v>47</v>
      </c>
      <c r="C24" s="8"/>
      <c r="D24" s="70">
        <f>D25+D26+D27+D28</f>
        <v>20289</v>
      </c>
      <c r="E24" s="70">
        <f>E25+E26+E27+E28</f>
        <v>10245</v>
      </c>
      <c r="F24" s="70">
        <f>F25+F26+F27+F28</f>
        <v>10004</v>
      </c>
      <c r="G24" s="69">
        <f t="shared" si="0"/>
        <v>97.64763299170328</v>
      </c>
      <c r="H24" s="68">
        <f t="shared" si="2"/>
        <v>10245</v>
      </c>
      <c r="I24" s="85">
        <f t="shared" si="1"/>
        <v>100</v>
      </c>
      <c r="J24" s="9"/>
      <c r="K24" s="10"/>
    </row>
    <row r="25" spans="1:11" s="18" customFormat="1" ht="25.5" customHeight="1">
      <c r="A25" s="13" t="s">
        <v>67</v>
      </c>
      <c r="B25" s="14" t="s">
        <v>48</v>
      </c>
      <c r="C25" s="15" t="s">
        <v>16</v>
      </c>
      <c r="D25" s="71">
        <v>7750</v>
      </c>
      <c r="E25" s="71">
        <v>3200</v>
      </c>
      <c r="F25" s="72">
        <v>3200</v>
      </c>
      <c r="G25" s="72">
        <f t="shared" si="0"/>
        <v>100</v>
      </c>
      <c r="H25" s="72">
        <f t="shared" si="2"/>
        <v>3200</v>
      </c>
      <c r="I25" s="86">
        <f t="shared" si="1"/>
        <v>100</v>
      </c>
      <c r="J25" s="16"/>
      <c r="K25" s="17"/>
    </row>
    <row r="26" spans="1:11" s="18" customFormat="1" ht="25.5" customHeight="1">
      <c r="A26" s="13" t="s">
        <v>68</v>
      </c>
      <c r="B26" s="14" t="s">
        <v>49</v>
      </c>
      <c r="C26" s="15" t="s">
        <v>15</v>
      </c>
      <c r="D26" s="71">
        <v>6589</v>
      </c>
      <c r="E26" s="71">
        <v>2500</v>
      </c>
      <c r="F26" s="72">
        <v>2270</v>
      </c>
      <c r="G26" s="73">
        <f t="shared" si="0"/>
        <v>90.8</v>
      </c>
      <c r="H26" s="72">
        <f t="shared" si="2"/>
        <v>2500</v>
      </c>
      <c r="I26" s="86">
        <f t="shared" si="1"/>
        <v>100</v>
      </c>
      <c r="J26" s="16"/>
      <c r="K26" s="17"/>
    </row>
    <row r="27" spans="1:11" s="18" customFormat="1" ht="34.5" customHeight="1">
      <c r="A27" s="13" t="s">
        <v>69</v>
      </c>
      <c r="B27" s="14" t="s">
        <v>50</v>
      </c>
      <c r="C27" s="15" t="s">
        <v>6</v>
      </c>
      <c r="D27" s="71">
        <v>2445</v>
      </c>
      <c r="E27" s="71">
        <v>1850</v>
      </c>
      <c r="F27" s="72">
        <v>1839</v>
      </c>
      <c r="G27" s="73">
        <f t="shared" si="0"/>
        <v>99.4054054054054</v>
      </c>
      <c r="H27" s="72">
        <f t="shared" si="2"/>
        <v>1850</v>
      </c>
      <c r="I27" s="86">
        <f t="shared" si="1"/>
        <v>100</v>
      </c>
      <c r="J27" s="16"/>
      <c r="K27" s="17"/>
    </row>
    <row r="28" spans="1:11" s="18" customFormat="1" ht="25.5" customHeight="1">
      <c r="A28" s="13" t="s">
        <v>70</v>
      </c>
      <c r="B28" s="14" t="s">
        <v>51</v>
      </c>
      <c r="C28" s="15" t="s">
        <v>13</v>
      </c>
      <c r="D28" s="71">
        <v>3505</v>
      </c>
      <c r="E28" s="71">
        <v>2695</v>
      </c>
      <c r="F28" s="72">
        <v>2695</v>
      </c>
      <c r="G28" s="72">
        <f t="shared" si="0"/>
        <v>100</v>
      </c>
      <c r="H28" s="72">
        <f t="shared" si="2"/>
        <v>2695</v>
      </c>
      <c r="I28" s="86">
        <f t="shared" si="1"/>
        <v>100</v>
      </c>
      <c r="J28" s="16"/>
      <c r="K28" s="17"/>
    </row>
    <row r="29" spans="1:11" s="11" customFormat="1" ht="23.25" customHeight="1">
      <c r="A29" s="7" t="s">
        <v>11</v>
      </c>
      <c r="B29" s="8" t="s">
        <v>52</v>
      </c>
      <c r="C29" s="8"/>
      <c r="D29" s="70">
        <f>SUM(D30:D33)</f>
        <v>0</v>
      </c>
      <c r="E29" s="70">
        <f>SUM(E30:E33)</f>
        <v>5200</v>
      </c>
      <c r="F29" s="70">
        <f>SUM(F30:F33)</f>
        <v>2614</v>
      </c>
      <c r="G29" s="69">
        <f t="shared" si="0"/>
        <v>50.26923076923077</v>
      </c>
      <c r="H29" s="68">
        <f t="shared" si="2"/>
        <v>5200</v>
      </c>
      <c r="I29" s="85">
        <f t="shared" si="1"/>
        <v>100</v>
      </c>
      <c r="J29" s="9"/>
      <c r="K29" s="10"/>
    </row>
    <row r="30" spans="1:11" s="18" customFormat="1" ht="25.5" customHeight="1">
      <c r="A30" s="13" t="s">
        <v>67</v>
      </c>
      <c r="B30" s="14" t="s">
        <v>53</v>
      </c>
      <c r="C30" s="15"/>
      <c r="D30" s="71"/>
      <c r="E30" s="71">
        <v>200</v>
      </c>
      <c r="F30" s="72">
        <v>60</v>
      </c>
      <c r="G30" s="72">
        <f t="shared" si="0"/>
        <v>30</v>
      </c>
      <c r="H30" s="72">
        <f t="shared" si="2"/>
        <v>200</v>
      </c>
      <c r="I30" s="86">
        <f t="shared" si="1"/>
        <v>100</v>
      </c>
      <c r="J30" s="16"/>
      <c r="K30" s="17"/>
    </row>
    <row r="31" spans="1:11" s="18" customFormat="1" ht="25.5" customHeight="1">
      <c r="A31" s="13" t="s">
        <v>191</v>
      </c>
      <c r="B31" s="14" t="s">
        <v>180</v>
      </c>
      <c r="C31" s="15" t="s">
        <v>16</v>
      </c>
      <c r="D31" s="71"/>
      <c r="E31" s="71"/>
      <c r="F31" s="72">
        <v>30</v>
      </c>
      <c r="G31" s="73"/>
      <c r="H31" s="69">
        <f t="shared" si="2"/>
        <v>0</v>
      </c>
      <c r="I31" s="85"/>
      <c r="J31" s="16"/>
      <c r="K31" s="17"/>
    </row>
    <row r="32" spans="1:11" s="18" customFormat="1" ht="25.5" customHeight="1">
      <c r="A32" s="13" t="s">
        <v>192</v>
      </c>
      <c r="B32" s="14" t="s">
        <v>193</v>
      </c>
      <c r="C32" s="15" t="s">
        <v>194</v>
      </c>
      <c r="D32" s="71"/>
      <c r="E32" s="71"/>
      <c r="F32" s="72">
        <v>30</v>
      </c>
      <c r="G32" s="73"/>
      <c r="H32" s="69">
        <f t="shared" si="2"/>
        <v>0</v>
      </c>
      <c r="I32" s="85"/>
      <c r="J32" s="16"/>
      <c r="K32" s="17"/>
    </row>
    <row r="33" spans="1:11" s="18" customFormat="1" ht="25.5" customHeight="1">
      <c r="A33" s="13" t="s">
        <v>68</v>
      </c>
      <c r="B33" s="14" t="s">
        <v>54</v>
      </c>
      <c r="C33" s="15"/>
      <c r="D33" s="71"/>
      <c r="E33" s="71">
        <f>SUM(E34:E56)</f>
        <v>5000</v>
      </c>
      <c r="F33" s="71">
        <f>SUM(F34:F56)</f>
        <v>2494</v>
      </c>
      <c r="G33" s="73">
        <f t="shared" si="0"/>
        <v>49.88</v>
      </c>
      <c r="H33" s="72">
        <f t="shared" si="2"/>
        <v>5000</v>
      </c>
      <c r="I33" s="86">
        <f t="shared" si="1"/>
        <v>100</v>
      </c>
      <c r="J33" s="16"/>
      <c r="K33" s="17"/>
    </row>
    <row r="34" spans="1:11" s="18" customFormat="1" ht="25.5" customHeight="1">
      <c r="A34" s="19" t="s">
        <v>130</v>
      </c>
      <c r="B34" s="20" t="s">
        <v>90</v>
      </c>
      <c r="C34" s="21" t="s">
        <v>18</v>
      </c>
      <c r="D34" s="71"/>
      <c r="E34" s="74">
        <v>431</v>
      </c>
      <c r="F34" s="72"/>
      <c r="G34" s="73">
        <f t="shared" si="0"/>
        <v>0</v>
      </c>
      <c r="H34" s="72">
        <f t="shared" si="2"/>
        <v>431</v>
      </c>
      <c r="I34" s="86">
        <f t="shared" si="1"/>
        <v>100</v>
      </c>
      <c r="J34" s="16"/>
      <c r="K34" s="17"/>
    </row>
    <row r="35" spans="1:11" s="18" customFormat="1" ht="25.5" customHeight="1">
      <c r="A35" s="19" t="s">
        <v>131</v>
      </c>
      <c r="B35" s="20" t="s">
        <v>91</v>
      </c>
      <c r="C35" s="21" t="s">
        <v>18</v>
      </c>
      <c r="D35" s="71"/>
      <c r="E35" s="74">
        <v>443</v>
      </c>
      <c r="F35" s="72">
        <v>293</v>
      </c>
      <c r="G35" s="73">
        <f t="shared" si="0"/>
        <v>66.13995485327314</v>
      </c>
      <c r="H35" s="72">
        <f t="shared" si="2"/>
        <v>443</v>
      </c>
      <c r="I35" s="86">
        <f t="shared" si="1"/>
        <v>100</v>
      </c>
      <c r="J35" s="16"/>
      <c r="K35" s="17"/>
    </row>
    <row r="36" spans="1:11" s="18" customFormat="1" ht="25.5" customHeight="1">
      <c r="A36" s="19" t="s">
        <v>132</v>
      </c>
      <c r="B36" s="20" t="s">
        <v>92</v>
      </c>
      <c r="C36" s="21" t="s">
        <v>18</v>
      </c>
      <c r="D36" s="71"/>
      <c r="E36" s="74">
        <v>102</v>
      </c>
      <c r="F36" s="72">
        <v>19</v>
      </c>
      <c r="G36" s="73">
        <f t="shared" si="0"/>
        <v>18.627450980392158</v>
      </c>
      <c r="H36" s="72">
        <f t="shared" si="2"/>
        <v>102</v>
      </c>
      <c r="I36" s="86">
        <f t="shared" si="1"/>
        <v>100</v>
      </c>
      <c r="J36" s="16"/>
      <c r="K36" s="17"/>
    </row>
    <row r="37" spans="1:11" s="18" customFormat="1" ht="25.5" customHeight="1">
      <c r="A37" s="19" t="s">
        <v>133</v>
      </c>
      <c r="B37" s="20" t="s">
        <v>94</v>
      </c>
      <c r="C37" s="21" t="s">
        <v>18</v>
      </c>
      <c r="D37" s="71"/>
      <c r="E37" s="74">
        <v>26</v>
      </c>
      <c r="F37" s="72"/>
      <c r="G37" s="73">
        <f t="shared" si="0"/>
        <v>0</v>
      </c>
      <c r="H37" s="72">
        <f t="shared" si="2"/>
        <v>26</v>
      </c>
      <c r="I37" s="86">
        <f t="shared" si="1"/>
        <v>100</v>
      </c>
      <c r="J37" s="16"/>
      <c r="K37" s="17"/>
    </row>
    <row r="38" spans="1:11" s="18" customFormat="1" ht="25.5" customHeight="1">
      <c r="A38" s="19" t="s">
        <v>134</v>
      </c>
      <c r="B38" s="20" t="s">
        <v>95</v>
      </c>
      <c r="C38" s="21" t="s">
        <v>18</v>
      </c>
      <c r="D38" s="71"/>
      <c r="E38" s="74">
        <v>26</v>
      </c>
      <c r="F38" s="72"/>
      <c r="G38" s="73">
        <f t="shared" si="0"/>
        <v>0</v>
      </c>
      <c r="H38" s="72">
        <f t="shared" si="2"/>
        <v>26</v>
      </c>
      <c r="I38" s="86">
        <f t="shared" si="1"/>
        <v>100</v>
      </c>
      <c r="J38" s="16"/>
      <c r="K38" s="17"/>
    </row>
    <row r="39" spans="1:11" s="18" customFormat="1" ht="25.5" customHeight="1">
      <c r="A39" s="19" t="s">
        <v>135</v>
      </c>
      <c r="B39" s="20" t="s">
        <v>96</v>
      </c>
      <c r="C39" s="21" t="s">
        <v>18</v>
      </c>
      <c r="D39" s="71"/>
      <c r="E39" s="74">
        <v>26</v>
      </c>
      <c r="F39" s="72"/>
      <c r="G39" s="73">
        <f t="shared" si="0"/>
        <v>0</v>
      </c>
      <c r="H39" s="72">
        <f t="shared" si="2"/>
        <v>26</v>
      </c>
      <c r="I39" s="86">
        <f t="shared" si="1"/>
        <v>100</v>
      </c>
      <c r="J39" s="16"/>
      <c r="K39" s="17"/>
    </row>
    <row r="40" spans="1:11" s="18" customFormat="1" ht="25.5" customHeight="1">
      <c r="A40" s="19" t="s">
        <v>136</v>
      </c>
      <c r="B40" s="20" t="s">
        <v>97</v>
      </c>
      <c r="C40" s="21" t="s">
        <v>18</v>
      </c>
      <c r="D40" s="71"/>
      <c r="E40" s="74">
        <v>42</v>
      </c>
      <c r="F40" s="72">
        <v>15</v>
      </c>
      <c r="G40" s="73">
        <f t="shared" si="0"/>
        <v>35.714285714285715</v>
      </c>
      <c r="H40" s="72">
        <f t="shared" si="2"/>
        <v>42</v>
      </c>
      <c r="I40" s="86">
        <f t="shared" si="1"/>
        <v>100</v>
      </c>
      <c r="J40" s="16"/>
      <c r="K40" s="17"/>
    </row>
    <row r="41" spans="1:11" s="18" customFormat="1" ht="25.5" customHeight="1">
      <c r="A41" s="19" t="s">
        <v>137</v>
      </c>
      <c r="B41" s="20" t="s">
        <v>98</v>
      </c>
      <c r="C41" s="21" t="s">
        <v>18</v>
      </c>
      <c r="D41" s="71"/>
      <c r="E41" s="74">
        <v>40</v>
      </c>
      <c r="F41" s="72">
        <v>11</v>
      </c>
      <c r="G41" s="73">
        <f t="shared" si="0"/>
        <v>27.5</v>
      </c>
      <c r="H41" s="72">
        <f t="shared" si="2"/>
        <v>40</v>
      </c>
      <c r="I41" s="86">
        <f t="shared" si="1"/>
        <v>100</v>
      </c>
      <c r="J41" s="16"/>
      <c r="K41" s="17"/>
    </row>
    <row r="42" spans="1:11" s="18" customFormat="1" ht="25.5" customHeight="1">
      <c r="A42" s="19" t="s">
        <v>138</v>
      </c>
      <c r="B42" s="20" t="s">
        <v>99</v>
      </c>
      <c r="C42" s="21" t="s">
        <v>8</v>
      </c>
      <c r="D42" s="71"/>
      <c r="E42" s="74">
        <v>297</v>
      </c>
      <c r="F42" s="72">
        <v>151</v>
      </c>
      <c r="G42" s="73">
        <f t="shared" si="0"/>
        <v>50.841750841750844</v>
      </c>
      <c r="H42" s="72">
        <f t="shared" si="2"/>
        <v>297</v>
      </c>
      <c r="I42" s="86">
        <f t="shared" si="1"/>
        <v>100</v>
      </c>
      <c r="J42" s="16"/>
      <c r="K42" s="17"/>
    </row>
    <row r="43" spans="1:11" s="18" customFormat="1" ht="25.5" customHeight="1">
      <c r="A43" s="19" t="s">
        <v>139</v>
      </c>
      <c r="B43" s="20" t="s">
        <v>100</v>
      </c>
      <c r="C43" s="21" t="s">
        <v>8</v>
      </c>
      <c r="D43" s="71"/>
      <c r="E43" s="74">
        <v>271</v>
      </c>
      <c r="F43" s="72">
        <v>162</v>
      </c>
      <c r="G43" s="73">
        <f t="shared" si="0"/>
        <v>59.77859778597786</v>
      </c>
      <c r="H43" s="72">
        <f t="shared" si="2"/>
        <v>271</v>
      </c>
      <c r="I43" s="86">
        <f t="shared" si="1"/>
        <v>100</v>
      </c>
      <c r="J43" s="16"/>
      <c r="K43" s="17"/>
    </row>
    <row r="44" spans="1:11" s="18" customFormat="1" ht="25.5" customHeight="1">
      <c r="A44" s="19" t="s">
        <v>140</v>
      </c>
      <c r="B44" s="20" t="s">
        <v>101</v>
      </c>
      <c r="C44" s="21" t="s">
        <v>8</v>
      </c>
      <c r="D44" s="71"/>
      <c r="E44" s="74">
        <v>9</v>
      </c>
      <c r="F44" s="72"/>
      <c r="G44" s="73">
        <f t="shared" si="0"/>
        <v>0</v>
      </c>
      <c r="H44" s="72">
        <f t="shared" si="2"/>
        <v>9</v>
      </c>
      <c r="I44" s="86">
        <f t="shared" si="1"/>
        <v>100</v>
      </c>
      <c r="J44" s="16"/>
      <c r="K44" s="17"/>
    </row>
    <row r="45" spans="1:11" s="18" customFormat="1" ht="25.5" customHeight="1">
      <c r="A45" s="19" t="s">
        <v>141</v>
      </c>
      <c r="B45" s="20" t="s">
        <v>102</v>
      </c>
      <c r="C45" s="21" t="s">
        <v>8</v>
      </c>
      <c r="D45" s="71"/>
      <c r="E45" s="74">
        <v>103</v>
      </c>
      <c r="F45" s="72">
        <v>78</v>
      </c>
      <c r="G45" s="73">
        <f t="shared" si="0"/>
        <v>75.72815533980582</v>
      </c>
      <c r="H45" s="72">
        <f t="shared" si="2"/>
        <v>103</v>
      </c>
      <c r="I45" s="86">
        <f t="shared" si="1"/>
        <v>100</v>
      </c>
      <c r="J45" s="16"/>
      <c r="K45" s="17"/>
    </row>
    <row r="46" spans="1:11" s="18" customFormat="1" ht="25.5" customHeight="1">
      <c r="A46" s="19" t="s">
        <v>142</v>
      </c>
      <c r="B46" s="20" t="s">
        <v>103</v>
      </c>
      <c r="C46" s="21" t="s">
        <v>8</v>
      </c>
      <c r="D46" s="71"/>
      <c r="E46" s="74">
        <v>39</v>
      </c>
      <c r="F46" s="72">
        <v>31</v>
      </c>
      <c r="G46" s="73">
        <f t="shared" si="0"/>
        <v>79.48717948717949</v>
      </c>
      <c r="H46" s="72">
        <f t="shared" si="2"/>
        <v>39</v>
      </c>
      <c r="I46" s="86">
        <f t="shared" si="1"/>
        <v>100</v>
      </c>
      <c r="J46" s="16"/>
      <c r="K46" s="17"/>
    </row>
    <row r="47" spans="1:11" s="18" customFormat="1" ht="25.5" customHeight="1">
      <c r="A47" s="19" t="s">
        <v>143</v>
      </c>
      <c r="B47" s="20" t="s">
        <v>104</v>
      </c>
      <c r="C47" s="21" t="s">
        <v>8</v>
      </c>
      <c r="D47" s="71"/>
      <c r="E47" s="74">
        <v>198</v>
      </c>
      <c r="F47" s="72"/>
      <c r="G47" s="73">
        <f t="shared" si="0"/>
        <v>0</v>
      </c>
      <c r="H47" s="72">
        <f t="shared" si="2"/>
        <v>198</v>
      </c>
      <c r="I47" s="86">
        <f t="shared" si="1"/>
        <v>100</v>
      </c>
      <c r="J47" s="16"/>
      <c r="K47" s="17"/>
    </row>
    <row r="48" spans="1:11" s="18" customFormat="1" ht="25.5" customHeight="1">
      <c r="A48" s="19" t="s">
        <v>144</v>
      </c>
      <c r="B48" s="20" t="s">
        <v>105</v>
      </c>
      <c r="C48" s="21" t="s">
        <v>8</v>
      </c>
      <c r="D48" s="71"/>
      <c r="E48" s="74">
        <v>200</v>
      </c>
      <c r="F48" s="72">
        <v>134</v>
      </c>
      <c r="G48" s="72">
        <f t="shared" si="0"/>
        <v>67</v>
      </c>
      <c r="H48" s="72">
        <f t="shared" si="2"/>
        <v>200</v>
      </c>
      <c r="I48" s="86">
        <f t="shared" si="1"/>
        <v>100</v>
      </c>
      <c r="J48" s="16"/>
      <c r="K48" s="17"/>
    </row>
    <row r="49" spans="1:11" s="18" customFormat="1" ht="25.5" customHeight="1">
      <c r="A49" s="19" t="s">
        <v>145</v>
      </c>
      <c r="B49" s="20" t="s">
        <v>106</v>
      </c>
      <c r="C49" s="21" t="s">
        <v>8</v>
      </c>
      <c r="D49" s="71"/>
      <c r="E49" s="74">
        <v>7</v>
      </c>
      <c r="F49" s="72"/>
      <c r="G49" s="73">
        <f t="shared" si="0"/>
        <v>0</v>
      </c>
      <c r="H49" s="72">
        <f t="shared" si="2"/>
        <v>7</v>
      </c>
      <c r="I49" s="86">
        <f t="shared" si="1"/>
        <v>100</v>
      </c>
      <c r="J49" s="16"/>
      <c r="K49" s="17"/>
    </row>
    <row r="50" spans="1:11" s="18" customFormat="1" ht="25.5" customHeight="1">
      <c r="A50" s="19" t="s">
        <v>146</v>
      </c>
      <c r="B50" s="20" t="s">
        <v>108</v>
      </c>
      <c r="C50" s="21" t="s">
        <v>10</v>
      </c>
      <c r="D50" s="71"/>
      <c r="E50" s="74">
        <v>208</v>
      </c>
      <c r="F50" s="72">
        <v>69</v>
      </c>
      <c r="G50" s="73">
        <f t="shared" si="0"/>
        <v>33.17307692307692</v>
      </c>
      <c r="H50" s="72">
        <f t="shared" si="2"/>
        <v>208</v>
      </c>
      <c r="I50" s="86">
        <f t="shared" si="1"/>
        <v>100</v>
      </c>
      <c r="J50" s="16"/>
      <c r="K50" s="17"/>
    </row>
    <row r="51" spans="1:11" s="18" customFormat="1" ht="25.5" customHeight="1">
      <c r="A51" s="19" t="s">
        <v>147</v>
      </c>
      <c r="B51" s="20" t="s">
        <v>109</v>
      </c>
      <c r="C51" s="21" t="s">
        <v>10</v>
      </c>
      <c r="D51" s="71"/>
      <c r="E51" s="74">
        <v>254</v>
      </c>
      <c r="F51" s="72">
        <v>254</v>
      </c>
      <c r="G51" s="72">
        <f t="shared" si="0"/>
        <v>100</v>
      </c>
      <c r="H51" s="72">
        <f t="shared" si="2"/>
        <v>254</v>
      </c>
      <c r="I51" s="86">
        <f t="shared" si="1"/>
        <v>100</v>
      </c>
      <c r="J51" s="16"/>
      <c r="K51" s="17"/>
    </row>
    <row r="52" spans="1:11" s="18" customFormat="1" ht="25.5" customHeight="1">
      <c r="A52" s="19" t="s">
        <v>148</v>
      </c>
      <c r="B52" s="20" t="s">
        <v>110</v>
      </c>
      <c r="C52" s="21" t="s">
        <v>10</v>
      </c>
      <c r="D52" s="71"/>
      <c r="E52" s="74">
        <v>198</v>
      </c>
      <c r="F52" s="72">
        <v>119</v>
      </c>
      <c r="G52" s="73">
        <f t="shared" si="0"/>
        <v>60.101010101010104</v>
      </c>
      <c r="H52" s="72">
        <f t="shared" si="2"/>
        <v>198</v>
      </c>
      <c r="I52" s="86">
        <f t="shared" si="1"/>
        <v>100</v>
      </c>
      <c r="J52" s="16"/>
      <c r="K52" s="17"/>
    </row>
    <row r="53" spans="1:11" s="18" customFormat="1" ht="25.5" customHeight="1">
      <c r="A53" s="19" t="s">
        <v>149</v>
      </c>
      <c r="B53" s="20" t="s">
        <v>111</v>
      </c>
      <c r="C53" s="21" t="s">
        <v>10</v>
      </c>
      <c r="D53" s="71"/>
      <c r="E53" s="74">
        <v>683</v>
      </c>
      <c r="F53" s="72"/>
      <c r="G53" s="73">
        <f t="shared" si="0"/>
        <v>0</v>
      </c>
      <c r="H53" s="72">
        <f t="shared" si="2"/>
        <v>683</v>
      </c>
      <c r="I53" s="86">
        <f t="shared" si="1"/>
        <v>100</v>
      </c>
      <c r="J53" s="16"/>
      <c r="K53" s="17"/>
    </row>
    <row r="54" spans="1:11" s="18" customFormat="1" ht="25.5" customHeight="1">
      <c r="A54" s="19" t="s">
        <v>150</v>
      </c>
      <c r="B54" s="20" t="s">
        <v>112</v>
      </c>
      <c r="C54" s="21" t="s">
        <v>10</v>
      </c>
      <c r="D54" s="71"/>
      <c r="E54" s="74">
        <v>441</v>
      </c>
      <c r="F54" s="72">
        <v>273</v>
      </c>
      <c r="G54" s="73">
        <f t="shared" si="0"/>
        <v>61.904761904761905</v>
      </c>
      <c r="H54" s="72">
        <f t="shared" si="2"/>
        <v>441</v>
      </c>
      <c r="I54" s="86">
        <f t="shared" si="1"/>
        <v>100</v>
      </c>
      <c r="J54" s="16"/>
      <c r="K54" s="17"/>
    </row>
    <row r="55" spans="1:11" s="18" customFormat="1" ht="25.5" customHeight="1">
      <c r="A55" s="19" t="s">
        <v>151</v>
      </c>
      <c r="B55" s="20" t="s">
        <v>114</v>
      </c>
      <c r="C55" s="21" t="s">
        <v>10</v>
      </c>
      <c r="D55" s="71"/>
      <c r="E55" s="74">
        <v>362</v>
      </c>
      <c r="F55" s="72">
        <v>346</v>
      </c>
      <c r="G55" s="73">
        <f t="shared" si="0"/>
        <v>95.58011049723757</v>
      </c>
      <c r="H55" s="72">
        <f t="shared" si="2"/>
        <v>362</v>
      </c>
      <c r="I55" s="86">
        <f t="shared" si="1"/>
        <v>100</v>
      </c>
      <c r="J55" s="16"/>
      <c r="K55" s="17"/>
    </row>
    <row r="56" spans="1:11" s="18" customFormat="1" ht="25.5" customHeight="1">
      <c r="A56" s="19" t="s">
        <v>152</v>
      </c>
      <c r="B56" s="20" t="s">
        <v>115</v>
      </c>
      <c r="C56" s="21" t="s">
        <v>10</v>
      </c>
      <c r="D56" s="71"/>
      <c r="E56" s="74">
        <v>594</v>
      </c>
      <c r="F56" s="72">
        <v>539</v>
      </c>
      <c r="G56" s="73">
        <f t="shared" si="0"/>
        <v>90.74074074074075</v>
      </c>
      <c r="H56" s="72">
        <f t="shared" si="2"/>
        <v>594</v>
      </c>
      <c r="I56" s="86">
        <f t="shared" si="1"/>
        <v>100</v>
      </c>
      <c r="J56" s="16"/>
      <c r="K56" s="17"/>
    </row>
    <row r="57" spans="1:11" s="11" customFormat="1" ht="21" customHeight="1">
      <c r="A57" s="7" t="s">
        <v>25</v>
      </c>
      <c r="B57" s="8" t="s">
        <v>55</v>
      </c>
      <c r="C57" s="8"/>
      <c r="D57" s="70">
        <f>D58+D61</f>
        <v>21120</v>
      </c>
      <c r="E57" s="70">
        <f>E58+E61</f>
        <v>6000</v>
      </c>
      <c r="F57" s="70">
        <f>F58+F61</f>
        <v>4836</v>
      </c>
      <c r="G57" s="69">
        <f t="shared" si="0"/>
        <v>80.6</v>
      </c>
      <c r="H57" s="68">
        <f t="shared" si="2"/>
        <v>6000</v>
      </c>
      <c r="I57" s="85">
        <f t="shared" si="1"/>
        <v>100</v>
      </c>
      <c r="J57" s="9"/>
      <c r="K57" s="10"/>
    </row>
    <row r="58" spans="1:11" s="11" customFormat="1" ht="25.5" customHeight="1">
      <c r="A58" s="7" t="s">
        <v>0</v>
      </c>
      <c r="B58" s="8" t="s">
        <v>56</v>
      </c>
      <c r="C58" s="8"/>
      <c r="D58" s="70">
        <f>SUM(D59:D60)</f>
        <v>16920</v>
      </c>
      <c r="E58" s="70">
        <f>SUM(E59:E60)</f>
        <v>2180</v>
      </c>
      <c r="F58" s="70">
        <f>SUM(F59:F60)</f>
        <v>1774</v>
      </c>
      <c r="G58" s="69">
        <f t="shared" si="0"/>
        <v>81.37614678899082</v>
      </c>
      <c r="H58" s="68">
        <f t="shared" si="2"/>
        <v>2180</v>
      </c>
      <c r="I58" s="85">
        <f t="shared" si="1"/>
        <v>100</v>
      </c>
      <c r="J58" s="9"/>
      <c r="K58" s="10"/>
    </row>
    <row r="59" spans="1:11" s="11" customFormat="1" ht="23.25" customHeight="1">
      <c r="A59" s="13">
        <v>1</v>
      </c>
      <c r="B59" s="14" t="s">
        <v>57</v>
      </c>
      <c r="C59" s="15" t="s">
        <v>10</v>
      </c>
      <c r="D59" s="71">
        <v>2585</v>
      </c>
      <c r="E59" s="71">
        <v>1250</v>
      </c>
      <c r="F59" s="72">
        <v>1250</v>
      </c>
      <c r="G59" s="72">
        <f t="shared" si="0"/>
        <v>100</v>
      </c>
      <c r="H59" s="72">
        <f t="shared" si="2"/>
        <v>1250</v>
      </c>
      <c r="I59" s="86">
        <f t="shared" si="1"/>
        <v>100</v>
      </c>
      <c r="J59" s="9"/>
      <c r="K59" s="10"/>
    </row>
    <row r="60" spans="1:11" s="11" customFormat="1" ht="23.25" customHeight="1">
      <c r="A60" s="13">
        <v>2</v>
      </c>
      <c r="B60" s="14" t="s">
        <v>58</v>
      </c>
      <c r="C60" s="15" t="s">
        <v>14</v>
      </c>
      <c r="D60" s="71">
        <v>14335</v>
      </c>
      <c r="E60" s="71">
        <v>930</v>
      </c>
      <c r="F60" s="72">
        <v>524</v>
      </c>
      <c r="G60" s="73">
        <f t="shared" si="0"/>
        <v>56.344086021505376</v>
      </c>
      <c r="H60" s="72">
        <f t="shared" si="2"/>
        <v>930</v>
      </c>
      <c r="I60" s="86">
        <f t="shared" si="1"/>
        <v>100</v>
      </c>
      <c r="J60" s="9"/>
      <c r="K60" s="10"/>
    </row>
    <row r="61" spans="1:11" s="11" customFormat="1" ht="22.5" customHeight="1">
      <c r="A61" s="7" t="s">
        <v>1</v>
      </c>
      <c r="B61" s="8" t="s">
        <v>59</v>
      </c>
      <c r="C61" s="8"/>
      <c r="D61" s="70">
        <f>D62</f>
        <v>4200</v>
      </c>
      <c r="E61" s="70">
        <f>E62</f>
        <v>3820</v>
      </c>
      <c r="F61" s="70">
        <f>F62</f>
        <v>3062</v>
      </c>
      <c r="G61" s="69">
        <f t="shared" si="0"/>
        <v>80.15706806282722</v>
      </c>
      <c r="H61" s="68">
        <f t="shared" si="2"/>
        <v>3820</v>
      </c>
      <c r="I61" s="85">
        <f t="shared" si="1"/>
        <v>100</v>
      </c>
      <c r="J61" s="12"/>
      <c r="K61" s="10"/>
    </row>
    <row r="62" spans="1:11" s="18" customFormat="1" ht="37.5" customHeight="1">
      <c r="A62" s="13">
        <v>1</v>
      </c>
      <c r="B62" s="14" t="s">
        <v>60</v>
      </c>
      <c r="C62" s="15" t="s">
        <v>61</v>
      </c>
      <c r="D62" s="71">
        <v>4200</v>
      </c>
      <c r="E62" s="71">
        <v>3820</v>
      </c>
      <c r="F62" s="72">
        <v>3062</v>
      </c>
      <c r="G62" s="73">
        <f t="shared" si="0"/>
        <v>80.15706806282722</v>
      </c>
      <c r="H62" s="72">
        <f t="shared" si="2"/>
        <v>3820</v>
      </c>
      <c r="I62" s="86">
        <f t="shared" si="1"/>
        <v>100</v>
      </c>
      <c r="J62" s="16"/>
      <c r="K62" s="17"/>
    </row>
    <row r="63" spans="1:11" s="11" customFormat="1" ht="25.5" customHeight="1">
      <c r="A63" s="7" t="s">
        <v>26</v>
      </c>
      <c r="B63" s="8" t="s">
        <v>62</v>
      </c>
      <c r="C63" s="8"/>
      <c r="D63" s="70">
        <f>D64</f>
        <v>84841</v>
      </c>
      <c r="E63" s="70">
        <f>E64</f>
        <v>36050</v>
      </c>
      <c r="F63" s="70">
        <f>F64</f>
        <v>31312</v>
      </c>
      <c r="G63" s="69">
        <f t="shared" si="0"/>
        <v>86.85714285714286</v>
      </c>
      <c r="H63" s="68">
        <f t="shared" si="2"/>
        <v>36050</v>
      </c>
      <c r="I63" s="85">
        <f t="shared" si="1"/>
        <v>100</v>
      </c>
      <c r="J63" s="9"/>
      <c r="K63" s="10"/>
    </row>
    <row r="64" spans="1:11" s="11" customFormat="1" ht="25.5" customHeight="1">
      <c r="A64" s="7"/>
      <c r="B64" s="8" t="s">
        <v>32</v>
      </c>
      <c r="C64" s="8"/>
      <c r="D64" s="70">
        <f>D65+D70</f>
        <v>84841</v>
      </c>
      <c r="E64" s="70">
        <f>E65+E70</f>
        <v>36050</v>
      </c>
      <c r="F64" s="70">
        <f>F65+F70</f>
        <v>31312</v>
      </c>
      <c r="G64" s="69">
        <f t="shared" si="0"/>
        <v>86.85714285714286</v>
      </c>
      <c r="H64" s="68">
        <f t="shared" si="2"/>
        <v>36050</v>
      </c>
      <c r="I64" s="85">
        <f t="shared" si="1"/>
        <v>100</v>
      </c>
      <c r="J64" s="9"/>
      <c r="K64" s="10"/>
    </row>
    <row r="65" spans="1:11" s="48" customFormat="1" ht="33" customHeight="1">
      <c r="A65" s="22" t="s">
        <v>23</v>
      </c>
      <c r="B65" s="23" t="s">
        <v>40</v>
      </c>
      <c r="C65" s="23"/>
      <c r="D65" s="75">
        <f>SUM(D66:D69)</f>
        <v>55047</v>
      </c>
      <c r="E65" s="75">
        <f>SUM(E66:E69)</f>
        <v>12945</v>
      </c>
      <c r="F65" s="75">
        <f>SUM(F66:F69)</f>
        <v>12945</v>
      </c>
      <c r="G65" s="77">
        <f t="shared" si="0"/>
        <v>100</v>
      </c>
      <c r="H65" s="77">
        <f t="shared" si="2"/>
        <v>12945</v>
      </c>
      <c r="I65" s="87">
        <f t="shared" si="1"/>
        <v>100</v>
      </c>
      <c r="J65" s="46"/>
      <c r="K65" s="47"/>
    </row>
    <row r="66" spans="1:11" s="18" customFormat="1" ht="25.5" customHeight="1">
      <c r="A66" s="13">
        <v>1</v>
      </c>
      <c r="B66" s="14" t="s">
        <v>33</v>
      </c>
      <c r="C66" s="15" t="s">
        <v>18</v>
      </c>
      <c r="D66" s="71">
        <v>14992</v>
      </c>
      <c r="E66" s="71">
        <v>3545</v>
      </c>
      <c r="F66" s="72">
        <v>3545</v>
      </c>
      <c r="G66" s="72">
        <f t="shared" si="0"/>
        <v>100</v>
      </c>
      <c r="H66" s="72">
        <f t="shared" si="2"/>
        <v>3545</v>
      </c>
      <c r="I66" s="86">
        <f t="shared" si="1"/>
        <v>100</v>
      </c>
      <c r="J66" s="16"/>
      <c r="K66" s="17"/>
    </row>
    <row r="67" spans="1:11" s="18" customFormat="1" ht="25.5" customHeight="1">
      <c r="A67" s="13">
        <v>2</v>
      </c>
      <c r="B67" s="14" t="s">
        <v>35</v>
      </c>
      <c r="C67" s="15" t="s">
        <v>6</v>
      </c>
      <c r="D67" s="71">
        <v>14982</v>
      </c>
      <c r="E67" s="71">
        <v>3700</v>
      </c>
      <c r="F67" s="72">
        <v>3700</v>
      </c>
      <c r="G67" s="72">
        <f t="shared" si="0"/>
        <v>100</v>
      </c>
      <c r="H67" s="72">
        <f t="shared" si="2"/>
        <v>3700</v>
      </c>
      <c r="I67" s="86">
        <f t="shared" si="1"/>
        <v>100</v>
      </c>
      <c r="J67" s="16"/>
      <c r="K67" s="17"/>
    </row>
    <row r="68" spans="1:11" s="18" customFormat="1" ht="25.5" customHeight="1">
      <c r="A68" s="13">
        <v>3</v>
      </c>
      <c r="B68" s="14" t="s">
        <v>36</v>
      </c>
      <c r="C68" s="15" t="s">
        <v>18</v>
      </c>
      <c r="D68" s="71">
        <v>10125</v>
      </c>
      <c r="E68" s="71">
        <v>1700</v>
      </c>
      <c r="F68" s="72">
        <v>1700</v>
      </c>
      <c r="G68" s="72">
        <f t="shared" si="0"/>
        <v>100</v>
      </c>
      <c r="H68" s="72">
        <f t="shared" si="2"/>
        <v>1700</v>
      </c>
      <c r="I68" s="86">
        <f t="shared" si="1"/>
        <v>100</v>
      </c>
      <c r="J68" s="16"/>
      <c r="K68" s="17"/>
    </row>
    <row r="69" spans="1:11" s="18" customFormat="1" ht="25.5" customHeight="1">
      <c r="A69" s="13">
        <v>4</v>
      </c>
      <c r="B69" s="14" t="s">
        <v>63</v>
      </c>
      <c r="C69" s="15" t="s">
        <v>13</v>
      </c>
      <c r="D69" s="71">
        <v>14948</v>
      </c>
      <c r="E69" s="71">
        <v>4000</v>
      </c>
      <c r="F69" s="72">
        <v>4000</v>
      </c>
      <c r="G69" s="72">
        <f t="shared" si="0"/>
        <v>100</v>
      </c>
      <c r="H69" s="72">
        <f t="shared" si="2"/>
        <v>4000</v>
      </c>
      <c r="I69" s="86">
        <f t="shared" si="1"/>
        <v>100</v>
      </c>
      <c r="J69" s="16"/>
      <c r="K69" s="17"/>
    </row>
    <row r="70" spans="1:11" s="50" customFormat="1" ht="25.5" customHeight="1">
      <c r="A70" s="22" t="s">
        <v>24</v>
      </c>
      <c r="B70" s="23" t="s">
        <v>64</v>
      </c>
      <c r="C70" s="23"/>
      <c r="D70" s="75">
        <f>SUM(D71:D72)</f>
        <v>29794</v>
      </c>
      <c r="E70" s="75">
        <f>SUM(E71:E72)</f>
        <v>23105</v>
      </c>
      <c r="F70" s="75">
        <f>SUM(F71:F72)</f>
        <v>18367</v>
      </c>
      <c r="G70" s="76">
        <f t="shared" si="0"/>
        <v>79.49361610041116</v>
      </c>
      <c r="H70" s="77">
        <f t="shared" si="2"/>
        <v>23105</v>
      </c>
      <c r="I70" s="87">
        <f t="shared" si="1"/>
        <v>100</v>
      </c>
      <c r="J70" s="49"/>
      <c r="K70" s="47"/>
    </row>
    <row r="71" spans="1:11" s="11" customFormat="1" ht="23.25" customHeight="1">
      <c r="A71" s="13">
        <v>1</v>
      </c>
      <c r="B71" s="24" t="s">
        <v>65</v>
      </c>
      <c r="C71" s="15" t="s">
        <v>10</v>
      </c>
      <c r="D71" s="71">
        <v>14894</v>
      </c>
      <c r="E71" s="71">
        <v>11500</v>
      </c>
      <c r="F71" s="72">
        <v>9492</v>
      </c>
      <c r="G71" s="73">
        <f t="shared" si="0"/>
        <v>82.5391304347826</v>
      </c>
      <c r="H71" s="72">
        <f t="shared" si="2"/>
        <v>11500</v>
      </c>
      <c r="I71" s="86">
        <f t="shared" si="1"/>
        <v>100</v>
      </c>
      <c r="J71" s="9"/>
      <c r="K71" s="10"/>
    </row>
    <row r="72" spans="1:11" s="11" customFormat="1" ht="23.25" customHeight="1">
      <c r="A72" s="13">
        <v>2</v>
      </c>
      <c r="B72" s="24" t="s">
        <v>66</v>
      </c>
      <c r="C72" s="15" t="s">
        <v>18</v>
      </c>
      <c r="D72" s="71">
        <v>14900</v>
      </c>
      <c r="E72" s="71">
        <v>11605</v>
      </c>
      <c r="F72" s="72">
        <v>8875</v>
      </c>
      <c r="G72" s="73">
        <f t="shared" si="0"/>
        <v>76.47565704437743</v>
      </c>
      <c r="H72" s="72">
        <f t="shared" si="2"/>
        <v>11605</v>
      </c>
      <c r="I72" s="86">
        <f aca="true" t="shared" si="3" ref="I72:I115">H72*100/E72</f>
        <v>100</v>
      </c>
      <c r="J72" s="9"/>
      <c r="K72" s="10"/>
    </row>
    <row r="73" spans="1:10" s="11" customFormat="1" ht="22.5" customHeight="1">
      <c r="A73" s="12" t="s">
        <v>128</v>
      </c>
      <c r="B73" s="25" t="s">
        <v>176</v>
      </c>
      <c r="C73" s="25"/>
      <c r="D73" s="68">
        <f>D74</f>
        <v>3772</v>
      </c>
      <c r="E73" s="68">
        <f>E74</f>
        <v>2600</v>
      </c>
      <c r="F73" s="68">
        <f>F74</f>
        <v>1204</v>
      </c>
      <c r="G73" s="69">
        <f t="shared" si="0"/>
        <v>46.30769230769231</v>
      </c>
      <c r="H73" s="68">
        <f aca="true" t="shared" si="4" ref="H73:H136">E73</f>
        <v>2600</v>
      </c>
      <c r="I73" s="85">
        <f t="shared" si="3"/>
        <v>100</v>
      </c>
      <c r="J73" s="26"/>
    </row>
    <row r="74" spans="1:10" s="18" customFormat="1" ht="37.5" customHeight="1">
      <c r="A74" s="19">
        <v>1</v>
      </c>
      <c r="B74" s="27" t="s">
        <v>129</v>
      </c>
      <c r="C74" s="28" t="s">
        <v>14</v>
      </c>
      <c r="D74" s="78">
        <v>3772</v>
      </c>
      <c r="E74" s="72">
        <v>2600</v>
      </c>
      <c r="F74" s="72">
        <v>1204</v>
      </c>
      <c r="G74" s="73">
        <f aca="true" t="shared" si="5" ref="G74:G105">F74*100/E74</f>
        <v>46.30769230769231</v>
      </c>
      <c r="H74" s="72">
        <f t="shared" si="4"/>
        <v>2600</v>
      </c>
      <c r="I74" s="86">
        <f t="shared" si="3"/>
        <v>100</v>
      </c>
      <c r="J74" s="29"/>
    </row>
    <row r="75" spans="1:10" s="11" customFormat="1" ht="56.25" customHeight="1">
      <c r="A75" s="7" t="s">
        <v>167</v>
      </c>
      <c r="B75" s="25" t="s">
        <v>153</v>
      </c>
      <c r="C75" s="25"/>
      <c r="D75" s="30">
        <f>SUM(D76:D88)</f>
        <v>32417</v>
      </c>
      <c r="E75" s="31">
        <f>SUM(E76:E88)</f>
        <v>9085.886</v>
      </c>
      <c r="F75" s="31">
        <f>SUM(F76:F88)</f>
        <v>5568</v>
      </c>
      <c r="G75" s="69">
        <f t="shared" si="5"/>
        <v>61.28186067929974</v>
      </c>
      <c r="H75" s="52">
        <f>E75</f>
        <v>9085.886</v>
      </c>
      <c r="I75" s="85">
        <f t="shared" si="3"/>
        <v>100</v>
      </c>
      <c r="J75" s="26"/>
    </row>
    <row r="76" spans="1:10" s="18" customFormat="1" ht="24" customHeight="1">
      <c r="A76" s="13">
        <v>1</v>
      </c>
      <c r="B76" s="32" t="s">
        <v>154</v>
      </c>
      <c r="C76" s="28" t="s">
        <v>15</v>
      </c>
      <c r="D76" s="33">
        <v>2290</v>
      </c>
      <c r="E76" s="33">
        <v>1170</v>
      </c>
      <c r="F76" s="72">
        <v>626</v>
      </c>
      <c r="G76" s="73">
        <f t="shared" si="5"/>
        <v>53.504273504273506</v>
      </c>
      <c r="H76" s="72">
        <f t="shared" si="4"/>
        <v>1170</v>
      </c>
      <c r="I76" s="86">
        <f t="shared" si="3"/>
        <v>100</v>
      </c>
      <c r="J76" s="29"/>
    </row>
    <row r="77" spans="1:10" s="18" customFormat="1" ht="24" customHeight="1">
      <c r="A77" s="13">
        <v>2</v>
      </c>
      <c r="B77" s="32" t="s">
        <v>155</v>
      </c>
      <c r="C77" s="28" t="s">
        <v>13</v>
      </c>
      <c r="D77" s="33">
        <v>1435</v>
      </c>
      <c r="E77" s="33">
        <v>873</v>
      </c>
      <c r="F77" s="72">
        <v>65</v>
      </c>
      <c r="G77" s="73">
        <f t="shared" si="5"/>
        <v>7.445589919816724</v>
      </c>
      <c r="H77" s="72">
        <f t="shared" si="4"/>
        <v>873</v>
      </c>
      <c r="I77" s="86">
        <f t="shared" si="3"/>
        <v>100</v>
      </c>
      <c r="J77" s="29"/>
    </row>
    <row r="78" spans="1:10" s="18" customFormat="1" ht="24" customHeight="1">
      <c r="A78" s="13">
        <v>3</v>
      </c>
      <c r="B78" s="32" t="s">
        <v>156</v>
      </c>
      <c r="C78" s="28" t="s">
        <v>13</v>
      </c>
      <c r="D78" s="33">
        <v>5531</v>
      </c>
      <c r="E78" s="33">
        <v>600</v>
      </c>
      <c r="F78" s="72">
        <v>262</v>
      </c>
      <c r="G78" s="73">
        <f t="shared" si="5"/>
        <v>43.666666666666664</v>
      </c>
      <c r="H78" s="72">
        <f t="shared" si="4"/>
        <v>600</v>
      </c>
      <c r="I78" s="86">
        <f t="shared" si="3"/>
        <v>100</v>
      </c>
      <c r="J78" s="29"/>
    </row>
    <row r="79" spans="1:10" s="18" customFormat="1" ht="24" customHeight="1">
      <c r="A79" s="13">
        <v>4</v>
      </c>
      <c r="B79" s="32" t="s">
        <v>157</v>
      </c>
      <c r="C79" s="28" t="s">
        <v>13</v>
      </c>
      <c r="D79" s="33">
        <v>268</v>
      </c>
      <c r="E79" s="34">
        <v>164.451</v>
      </c>
      <c r="F79" s="72">
        <v>19</v>
      </c>
      <c r="G79" s="73">
        <f t="shared" si="5"/>
        <v>11.553593471611606</v>
      </c>
      <c r="H79" s="79">
        <f t="shared" si="4"/>
        <v>164.451</v>
      </c>
      <c r="I79" s="86">
        <f t="shared" si="3"/>
        <v>100</v>
      </c>
      <c r="J79" s="29"/>
    </row>
    <row r="80" spans="1:10" s="18" customFormat="1" ht="24" customHeight="1">
      <c r="A80" s="13">
        <v>5</v>
      </c>
      <c r="B80" s="32" t="s">
        <v>158</v>
      </c>
      <c r="C80" s="28" t="s">
        <v>16</v>
      </c>
      <c r="D80" s="33">
        <v>2073</v>
      </c>
      <c r="E80" s="33">
        <v>600</v>
      </c>
      <c r="F80" s="72">
        <v>600</v>
      </c>
      <c r="G80" s="72">
        <f t="shared" si="5"/>
        <v>100</v>
      </c>
      <c r="H80" s="72">
        <f t="shared" si="4"/>
        <v>600</v>
      </c>
      <c r="I80" s="86">
        <f t="shared" si="3"/>
        <v>100</v>
      </c>
      <c r="J80" s="29"/>
    </row>
    <row r="81" spans="1:10" s="18" customFormat="1" ht="24" customHeight="1">
      <c r="A81" s="13">
        <v>6</v>
      </c>
      <c r="B81" s="32" t="s">
        <v>159</v>
      </c>
      <c r="C81" s="28" t="s">
        <v>16</v>
      </c>
      <c r="D81" s="33">
        <v>4971</v>
      </c>
      <c r="E81" s="34">
        <v>687.958</v>
      </c>
      <c r="F81" s="72">
        <v>293</v>
      </c>
      <c r="G81" s="73">
        <f t="shared" si="5"/>
        <v>42.589809261611904</v>
      </c>
      <c r="H81" s="79">
        <f t="shared" si="4"/>
        <v>687.958</v>
      </c>
      <c r="I81" s="86">
        <f t="shared" si="3"/>
        <v>100.00000000000001</v>
      </c>
      <c r="J81" s="29"/>
    </row>
    <row r="82" spans="1:10" s="18" customFormat="1" ht="24" customHeight="1">
      <c r="A82" s="13">
        <v>7</v>
      </c>
      <c r="B82" s="27" t="s">
        <v>160</v>
      </c>
      <c r="C82" s="28" t="s">
        <v>18</v>
      </c>
      <c r="D82" s="33">
        <v>6065</v>
      </c>
      <c r="E82" s="35">
        <v>900</v>
      </c>
      <c r="F82" s="72">
        <v>900</v>
      </c>
      <c r="G82" s="72">
        <f t="shared" si="5"/>
        <v>100</v>
      </c>
      <c r="H82" s="72">
        <f t="shared" si="4"/>
        <v>900</v>
      </c>
      <c r="I82" s="86">
        <f t="shared" si="3"/>
        <v>100</v>
      </c>
      <c r="J82" s="29"/>
    </row>
    <row r="83" spans="1:10" s="18" customFormat="1" ht="24" customHeight="1">
      <c r="A83" s="13">
        <v>8</v>
      </c>
      <c r="B83" s="27" t="s">
        <v>161</v>
      </c>
      <c r="C83" s="28" t="s">
        <v>8</v>
      </c>
      <c r="D83" s="33">
        <v>3682</v>
      </c>
      <c r="E83" s="35">
        <v>900</v>
      </c>
      <c r="F83" s="72">
        <v>895</v>
      </c>
      <c r="G83" s="73">
        <f t="shared" si="5"/>
        <v>99.44444444444444</v>
      </c>
      <c r="H83" s="72">
        <f t="shared" si="4"/>
        <v>900</v>
      </c>
      <c r="I83" s="86">
        <f t="shared" si="3"/>
        <v>100</v>
      </c>
      <c r="J83" s="29"/>
    </row>
    <row r="84" spans="1:10" s="18" customFormat="1" ht="24" customHeight="1">
      <c r="A84" s="13">
        <v>9</v>
      </c>
      <c r="B84" s="27" t="s">
        <v>162</v>
      </c>
      <c r="C84" s="28" t="s">
        <v>9</v>
      </c>
      <c r="D84" s="33">
        <v>1590</v>
      </c>
      <c r="E84" s="35">
        <v>900</v>
      </c>
      <c r="F84" s="72">
        <v>484</v>
      </c>
      <c r="G84" s="73">
        <f t="shared" si="5"/>
        <v>53.77777777777778</v>
      </c>
      <c r="H84" s="72">
        <f t="shared" si="4"/>
        <v>900</v>
      </c>
      <c r="I84" s="86">
        <f t="shared" si="3"/>
        <v>100</v>
      </c>
      <c r="J84" s="29"/>
    </row>
    <row r="85" spans="1:10" s="18" customFormat="1" ht="24" customHeight="1">
      <c r="A85" s="13">
        <v>10</v>
      </c>
      <c r="B85" s="27" t="s">
        <v>163</v>
      </c>
      <c r="C85" s="28" t="s">
        <v>7</v>
      </c>
      <c r="D85" s="33">
        <v>763</v>
      </c>
      <c r="E85" s="35">
        <v>470</v>
      </c>
      <c r="F85" s="72">
        <v>229</v>
      </c>
      <c r="G85" s="73">
        <f t="shared" si="5"/>
        <v>48.723404255319146</v>
      </c>
      <c r="H85" s="72">
        <f t="shared" si="4"/>
        <v>470</v>
      </c>
      <c r="I85" s="86">
        <f t="shared" si="3"/>
        <v>100</v>
      </c>
      <c r="J85" s="29"/>
    </row>
    <row r="86" spans="1:10" s="18" customFormat="1" ht="24" customHeight="1">
      <c r="A86" s="13">
        <v>11</v>
      </c>
      <c r="B86" s="27" t="s">
        <v>164</v>
      </c>
      <c r="C86" s="28" t="s">
        <v>7</v>
      </c>
      <c r="D86" s="33">
        <v>810</v>
      </c>
      <c r="E86" s="35">
        <v>466</v>
      </c>
      <c r="F86" s="72">
        <v>231</v>
      </c>
      <c r="G86" s="73">
        <f t="shared" si="5"/>
        <v>49.57081545064378</v>
      </c>
      <c r="H86" s="72">
        <f t="shared" si="4"/>
        <v>466</v>
      </c>
      <c r="I86" s="86">
        <f t="shared" si="3"/>
        <v>100</v>
      </c>
      <c r="J86" s="29"/>
    </row>
    <row r="87" spans="1:10" s="18" customFormat="1" ht="24" customHeight="1">
      <c r="A87" s="13">
        <v>12</v>
      </c>
      <c r="B87" s="27" t="s">
        <v>165</v>
      </c>
      <c r="C87" s="28" t="s">
        <v>6</v>
      </c>
      <c r="D87" s="33">
        <v>2148</v>
      </c>
      <c r="E87" s="34">
        <v>904.477</v>
      </c>
      <c r="F87" s="72">
        <v>724</v>
      </c>
      <c r="G87" s="73">
        <f t="shared" si="5"/>
        <v>80.04625877717179</v>
      </c>
      <c r="H87" s="73">
        <f t="shared" si="4"/>
        <v>904.477</v>
      </c>
      <c r="I87" s="86">
        <f t="shared" si="3"/>
        <v>100</v>
      </c>
      <c r="J87" s="29"/>
    </row>
    <row r="88" spans="1:10" s="18" customFormat="1" ht="24" customHeight="1">
      <c r="A88" s="13">
        <v>13</v>
      </c>
      <c r="B88" s="27" t="s">
        <v>166</v>
      </c>
      <c r="C88" s="28" t="s">
        <v>6</v>
      </c>
      <c r="D88" s="33">
        <v>791</v>
      </c>
      <c r="E88" s="33">
        <v>450</v>
      </c>
      <c r="F88" s="72">
        <v>240</v>
      </c>
      <c r="G88" s="73">
        <f t="shared" si="5"/>
        <v>53.333333333333336</v>
      </c>
      <c r="H88" s="72">
        <f t="shared" si="4"/>
        <v>450</v>
      </c>
      <c r="I88" s="86">
        <f t="shared" si="3"/>
        <v>100</v>
      </c>
      <c r="J88" s="29"/>
    </row>
    <row r="89" spans="1:10" s="11" customFormat="1" ht="54.75" customHeight="1">
      <c r="A89" s="7" t="s">
        <v>174</v>
      </c>
      <c r="B89" s="25" t="s">
        <v>168</v>
      </c>
      <c r="C89" s="25"/>
      <c r="D89" s="30">
        <f>D90</f>
        <v>5284</v>
      </c>
      <c r="E89" s="30">
        <f>E90</f>
        <v>2515</v>
      </c>
      <c r="F89" s="30">
        <f>F90</f>
        <v>359</v>
      </c>
      <c r="G89" s="69">
        <f t="shared" si="5"/>
        <v>14.274353876739562</v>
      </c>
      <c r="H89" s="68">
        <f t="shared" si="4"/>
        <v>2515</v>
      </c>
      <c r="I89" s="85">
        <f t="shared" si="3"/>
        <v>100</v>
      </c>
      <c r="J89" s="26"/>
    </row>
    <row r="90" spans="1:10" s="18" customFormat="1" ht="25.5" customHeight="1">
      <c r="A90" s="13">
        <v>1</v>
      </c>
      <c r="B90" s="32" t="s">
        <v>169</v>
      </c>
      <c r="C90" s="28" t="s">
        <v>6</v>
      </c>
      <c r="D90" s="33">
        <v>5284</v>
      </c>
      <c r="E90" s="33">
        <v>2515</v>
      </c>
      <c r="F90" s="72">
        <v>359</v>
      </c>
      <c r="G90" s="73">
        <f t="shared" si="5"/>
        <v>14.274353876739562</v>
      </c>
      <c r="H90" s="72">
        <f t="shared" si="4"/>
        <v>2515</v>
      </c>
      <c r="I90" s="86">
        <f t="shared" si="3"/>
        <v>100</v>
      </c>
      <c r="J90" s="29"/>
    </row>
    <row r="91" spans="1:10" s="11" customFormat="1" ht="51.75" customHeight="1">
      <c r="A91" s="7" t="s">
        <v>175</v>
      </c>
      <c r="B91" s="25" t="s">
        <v>170</v>
      </c>
      <c r="C91" s="25"/>
      <c r="D91" s="30">
        <f>SUM(D92:D95)</f>
        <v>8010</v>
      </c>
      <c r="E91" s="30">
        <f>SUM(E92:E95)</f>
        <v>5483</v>
      </c>
      <c r="F91" s="30">
        <f>SUM(F92:F95)</f>
        <v>2964</v>
      </c>
      <c r="G91" s="69">
        <f t="shared" si="5"/>
        <v>54.05799744665329</v>
      </c>
      <c r="H91" s="68">
        <f t="shared" si="4"/>
        <v>5483</v>
      </c>
      <c r="I91" s="85">
        <f t="shared" si="3"/>
        <v>100</v>
      </c>
      <c r="J91" s="26"/>
    </row>
    <row r="92" spans="1:10" s="18" customFormat="1" ht="26.25" customHeight="1">
      <c r="A92" s="13">
        <v>1</v>
      </c>
      <c r="B92" s="32" t="s">
        <v>171</v>
      </c>
      <c r="C92" s="28" t="s">
        <v>7</v>
      </c>
      <c r="D92" s="33">
        <v>3702</v>
      </c>
      <c r="E92" s="35">
        <v>2483</v>
      </c>
      <c r="F92" s="72">
        <v>1037</v>
      </c>
      <c r="G92" s="73">
        <f t="shared" si="5"/>
        <v>41.76399516713653</v>
      </c>
      <c r="H92" s="72">
        <f t="shared" si="4"/>
        <v>2483</v>
      </c>
      <c r="I92" s="86">
        <f t="shared" si="3"/>
        <v>100</v>
      </c>
      <c r="J92" s="29"/>
    </row>
    <row r="93" spans="1:10" s="18" customFormat="1" ht="26.25" customHeight="1">
      <c r="A93" s="13">
        <v>2</v>
      </c>
      <c r="B93" s="32" t="s">
        <v>172</v>
      </c>
      <c r="C93" s="28" t="s">
        <v>10</v>
      </c>
      <c r="D93" s="33">
        <v>300</v>
      </c>
      <c r="E93" s="35">
        <v>200</v>
      </c>
      <c r="F93" s="72">
        <v>56</v>
      </c>
      <c r="G93" s="72">
        <f t="shared" si="5"/>
        <v>28</v>
      </c>
      <c r="H93" s="72">
        <f t="shared" si="4"/>
        <v>200</v>
      </c>
      <c r="I93" s="86">
        <f t="shared" si="3"/>
        <v>100</v>
      </c>
      <c r="J93" s="29"/>
    </row>
    <row r="94" spans="1:10" s="18" customFormat="1" ht="26.25" customHeight="1">
      <c r="A94" s="13">
        <v>3</v>
      </c>
      <c r="B94" s="32" t="s">
        <v>169</v>
      </c>
      <c r="C94" s="28" t="s">
        <v>6</v>
      </c>
      <c r="D94" s="33"/>
      <c r="E94" s="33">
        <v>1000</v>
      </c>
      <c r="F94" s="72">
        <v>1000</v>
      </c>
      <c r="G94" s="72">
        <f t="shared" si="5"/>
        <v>100</v>
      </c>
      <c r="H94" s="72">
        <f t="shared" si="4"/>
        <v>1000</v>
      </c>
      <c r="I94" s="86">
        <f t="shared" si="3"/>
        <v>100</v>
      </c>
      <c r="J94" s="29"/>
    </row>
    <row r="95" spans="1:10" s="18" customFormat="1" ht="26.25" customHeight="1">
      <c r="A95" s="13">
        <v>4</v>
      </c>
      <c r="B95" s="27" t="s">
        <v>173</v>
      </c>
      <c r="C95" s="28" t="s">
        <v>8</v>
      </c>
      <c r="D95" s="33">
        <v>4008</v>
      </c>
      <c r="E95" s="35">
        <v>1800</v>
      </c>
      <c r="F95" s="72">
        <v>871</v>
      </c>
      <c r="G95" s="73">
        <f t="shared" si="5"/>
        <v>48.388888888888886</v>
      </c>
      <c r="H95" s="72">
        <f t="shared" si="4"/>
        <v>1800</v>
      </c>
      <c r="I95" s="86">
        <f t="shared" si="3"/>
        <v>100</v>
      </c>
      <c r="J95" s="29"/>
    </row>
    <row r="96" spans="1:10" s="11" customFormat="1" ht="26.25" customHeight="1">
      <c r="A96" s="7" t="s">
        <v>181</v>
      </c>
      <c r="B96" s="25" t="s">
        <v>200</v>
      </c>
      <c r="C96" s="25"/>
      <c r="D96" s="30">
        <f>SUM(D97:D98)</f>
        <v>29898</v>
      </c>
      <c r="E96" s="30">
        <f>SUM(E97:E98)</f>
        <v>6000</v>
      </c>
      <c r="F96" s="30">
        <f>SUM(F97:F98)</f>
        <v>5814</v>
      </c>
      <c r="G96" s="69">
        <f t="shared" si="5"/>
        <v>96.9</v>
      </c>
      <c r="H96" s="68">
        <f t="shared" si="4"/>
        <v>6000</v>
      </c>
      <c r="I96" s="85">
        <f t="shared" si="3"/>
        <v>100</v>
      </c>
      <c r="J96" s="26"/>
    </row>
    <row r="97" spans="1:10" s="18" customFormat="1" ht="26.25" customHeight="1">
      <c r="A97" s="13">
        <v>1</v>
      </c>
      <c r="B97" s="32" t="s">
        <v>179</v>
      </c>
      <c r="C97" s="28" t="s">
        <v>6</v>
      </c>
      <c r="D97" s="33">
        <v>14998</v>
      </c>
      <c r="E97" s="35">
        <v>3000</v>
      </c>
      <c r="F97" s="72">
        <v>2900</v>
      </c>
      <c r="G97" s="73">
        <f t="shared" si="5"/>
        <v>96.66666666666667</v>
      </c>
      <c r="H97" s="72">
        <f t="shared" si="4"/>
        <v>3000</v>
      </c>
      <c r="I97" s="86">
        <f t="shared" si="3"/>
        <v>100</v>
      </c>
      <c r="J97" s="29"/>
    </row>
    <row r="98" spans="1:10" s="18" customFormat="1" ht="26.25" customHeight="1">
      <c r="A98" s="13">
        <v>2</v>
      </c>
      <c r="B98" s="32" t="s">
        <v>180</v>
      </c>
      <c r="C98" s="28" t="s">
        <v>16</v>
      </c>
      <c r="D98" s="33">
        <v>14900</v>
      </c>
      <c r="E98" s="35">
        <v>3000</v>
      </c>
      <c r="F98" s="72">
        <v>2914</v>
      </c>
      <c r="G98" s="73">
        <f t="shared" si="5"/>
        <v>97.13333333333334</v>
      </c>
      <c r="H98" s="72">
        <f t="shared" si="4"/>
        <v>3000</v>
      </c>
      <c r="I98" s="86">
        <f t="shared" si="3"/>
        <v>100</v>
      </c>
      <c r="J98" s="29"/>
    </row>
    <row r="99" spans="1:11" s="36" customFormat="1" ht="23.25" customHeight="1">
      <c r="A99" s="7" t="s">
        <v>126</v>
      </c>
      <c r="B99" s="8" t="s">
        <v>124</v>
      </c>
      <c r="C99" s="8"/>
      <c r="D99" s="70">
        <f>D100+D106+D108+D110+D112+D114+D116</f>
        <v>154665</v>
      </c>
      <c r="E99" s="70">
        <f>E100+E106+E108+E110+E112+E114+E116</f>
        <v>93507</v>
      </c>
      <c r="F99" s="70">
        <f>F100+F106+F108+F110+F112+F114+F116</f>
        <v>84664</v>
      </c>
      <c r="G99" s="69">
        <f t="shared" si="5"/>
        <v>90.5429540034436</v>
      </c>
      <c r="H99" s="68">
        <f t="shared" si="4"/>
        <v>93507</v>
      </c>
      <c r="I99" s="85">
        <f t="shared" si="3"/>
        <v>100</v>
      </c>
      <c r="J99" s="9"/>
      <c r="K99" s="10"/>
    </row>
    <row r="100" spans="1:10" s="11" customFormat="1" ht="24.75" customHeight="1">
      <c r="A100" s="7" t="s">
        <v>0</v>
      </c>
      <c r="B100" s="8" t="s">
        <v>30</v>
      </c>
      <c r="C100" s="8"/>
      <c r="D100" s="70">
        <f>SUM(D101:D105)</f>
        <v>18460</v>
      </c>
      <c r="E100" s="70">
        <f>SUM(E101:E105)</f>
        <v>118</v>
      </c>
      <c r="F100" s="70">
        <f>SUM(F101:F105)</f>
        <v>30</v>
      </c>
      <c r="G100" s="69">
        <f t="shared" si="5"/>
        <v>25.423728813559322</v>
      </c>
      <c r="H100" s="68">
        <f t="shared" si="4"/>
        <v>118</v>
      </c>
      <c r="I100" s="85">
        <f t="shared" si="3"/>
        <v>100</v>
      </c>
      <c r="J100" s="26"/>
    </row>
    <row r="101" spans="1:10" s="18" customFormat="1" ht="24.75" customHeight="1">
      <c r="A101" s="13">
        <v>1</v>
      </c>
      <c r="B101" s="37" t="s">
        <v>79</v>
      </c>
      <c r="C101" s="15" t="s">
        <v>16</v>
      </c>
      <c r="D101" s="71">
        <v>6121</v>
      </c>
      <c r="E101" s="72">
        <v>20</v>
      </c>
      <c r="F101" s="72">
        <v>20</v>
      </c>
      <c r="G101" s="72">
        <f t="shared" si="5"/>
        <v>100</v>
      </c>
      <c r="H101" s="72">
        <f t="shared" si="4"/>
        <v>20</v>
      </c>
      <c r="I101" s="86">
        <f t="shared" si="3"/>
        <v>100</v>
      </c>
      <c r="J101" s="29"/>
    </row>
    <row r="102" spans="1:10" s="18" customFormat="1" ht="24.75" customHeight="1">
      <c r="A102" s="13">
        <v>2</v>
      </c>
      <c r="B102" s="37" t="s">
        <v>80</v>
      </c>
      <c r="C102" s="15" t="s">
        <v>16</v>
      </c>
      <c r="D102" s="71">
        <v>7240</v>
      </c>
      <c r="E102" s="72">
        <v>55</v>
      </c>
      <c r="F102" s="72">
        <v>0</v>
      </c>
      <c r="G102" s="73">
        <f t="shared" si="5"/>
        <v>0</v>
      </c>
      <c r="H102" s="72">
        <f t="shared" si="4"/>
        <v>55</v>
      </c>
      <c r="I102" s="86">
        <f t="shared" si="3"/>
        <v>100</v>
      </c>
      <c r="J102" s="29"/>
    </row>
    <row r="103" spans="1:10" s="18" customFormat="1" ht="24.75" customHeight="1">
      <c r="A103" s="13">
        <v>3</v>
      </c>
      <c r="B103" s="37" t="s">
        <v>81</v>
      </c>
      <c r="C103" s="15" t="s">
        <v>7</v>
      </c>
      <c r="D103" s="71">
        <v>2767</v>
      </c>
      <c r="E103" s="72">
        <v>12</v>
      </c>
      <c r="F103" s="72">
        <v>0</v>
      </c>
      <c r="G103" s="73">
        <f t="shared" si="5"/>
        <v>0</v>
      </c>
      <c r="H103" s="72">
        <f t="shared" si="4"/>
        <v>12</v>
      </c>
      <c r="I103" s="86">
        <f t="shared" si="3"/>
        <v>100</v>
      </c>
      <c r="J103" s="29"/>
    </row>
    <row r="104" spans="1:10" s="18" customFormat="1" ht="24.75" customHeight="1">
      <c r="A104" s="13">
        <v>4</v>
      </c>
      <c r="B104" s="37" t="s">
        <v>82</v>
      </c>
      <c r="C104" s="15" t="s">
        <v>13</v>
      </c>
      <c r="D104" s="71">
        <v>1134</v>
      </c>
      <c r="E104" s="72">
        <v>15</v>
      </c>
      <c r="F104" s="72">
        <v>4</v>
      </c>
      <c r="G104" s="73">
        <f t="shared" si="5"/>
        <v>26.666666666666668</v>
      </c>
      <c r="H104" s="72">
        <f t="shared" si="4"/>
        <v>15</v>
      </c>
      <c r="I104" s="86">
        <f t="shared" si="3"/>
        <v>100</v>
      </c>
      <c r="J104" s="29"/>
    </row>
    <row r="105" spans="1:10" s="18" customFormat="1" ht="24.75" customHeight="1">
      <c r="A105" s="13">
        <v>5</v>
      </c>
      <c r="B105" s="37" t="s">
        <v>83</v>
      </c>
      <c r="C105" s="15" t="s">
        <v>8</v>
      </c>
      <c r="D105" s="71">
        <v>1198</v>
      </c>
      <c r="E105" s="72">
        <v>16</v>
      </c>
      <c r="F105" s="72">
        <v>6</v>
      </c>
      <c r="G105" s="73">
        <f t="shared" si="5"/>
        <v>37.5</v>
      </c>
      <c r="H105" s="72">
        <f t="shared" si="4"/>
        <v>16</v>
      </c>
      <c r="I105" s="86">
        <f t="shared" si="3"/>
        <v>100</v>
      </c>
      <c r="J105" s="29"/>
    </row>
    <row r="106" spans="1:10" s="11" customFormat="1" ht="24.75" customHeight="1">
      <c r="A106" s="7" t="s">
        <v>1</v>
      </c>
      <c r="B106" s="38" t="s">
        <v>84</v>
      </c>
      <c r="C106" s="8"/>
      <c r="D106" s="70">
        <f>D107</f>
        <v>14593</v>
      </c>
      <c r="E106" s="70">
        <f>E107</f>
        <v>37</v>
      </c>
      <c r="F106" s="70">
        <f>F107</f>
        <v>37</v>
      </c>
      <c r="G106" s="68">
        <f aca="true" t="shared" si="6" ref="G106:G137">F106*100/E106</f>
        <v>100</v>
      </c>
      <c r="H106" s="68">
        <f t="shared" si="4"/>
        <v>37</v>
      </c>
      <c r="I106" s="85">
        <f t="shared" si="3"/>
        <v>100</v>
      </c>
      <c r="J106" s="26"/>
    </row>
    <row r="107" spans="1:10" s="18" customFormat="1" ht="24.75" customHeight="1">
      <c r="A107" s="13">
        <v>1</v>
      </c>
      <c r="B107" s="37" t="s">
        <v>21</v>
      </c>
      <c r="C107" s="15" t="s">
        <v>14</v>
      </c>
      <c r="D107" s="71">
        <v>14593</v>
      </c>
      <c r="E107" s="72">
        <v>37</v>
      </c>
      <c r="F107" s="72">
        <v>37</v>
      </c>
      <c r="G107" s="72">
        <f t="shared" si="6"/>
        <v>100</v>
      </c>
      <c r="H107" s="72">
        <f t="shared" si="4"/>
        <v>37</v>
      </c>
      <c r="I107" s="86">
        <f t="shared" si="3"/>
        <v>100</v>
      </c>
      <c r="J107" s="29"/>
    </row>
    <row r="108" spans="1:10" s="11" customFormat="1" ht="39" customHeight="1">
      <c r="A108" s="7" t="s">
        <v>2</v>
      </c>
      <c r="B108" s="8" t="s">
        <v>85</v>
      </c>
      <c r="C108" s="8"/>
      <c r="D108" s="70">
        <f>D109</f>
        <v>3700</v>
      </c>
      <c r="E108" s="70">
        <f>E109</f>
        <v>3500</v>
      </c>
      <c r="F108" s="70">
        <f>F109</f>
        <v>3500</v>
      </c>
      <c r="G108" s="68">
        <f t="shared" si="6"/>
        <v>100</v>
      </c>
      <c r="H108" s="68">
        <f t="shared" si="4"/>
        <v>3500</v>
      </c>
      <c r="I108" s="85">
        <f t="shared" si="3"/>
        <v>100</v>
      </c>
      <c r="J108" s="26"/>
    </row>
    <row r="109" spans="1:10" s="18" customFormat="1" ht="44.25" customHeight="1">
      <c r="A109" s="13">
        <v>1</v>
      </c>
      <c r="B109" s="37" t="s">
        <v>86</v>
      </c>
      <c r="C109" s="15" t="s">
        <v>87</v>
      </c>
      <c r="D109" s="71">
        <v>3700</v>
      </c>
      <c r="E109" s="72">
        <v>3500</v>
      </c>
      <c r="F109" s="72">
        <v>3500</v>
      </c>
      <c r="G109" s="72">
        <f t="shared" si="6"/>
        <v>100</v>
      </c>
      <c r="H109" s="72">
        <f t="shared" si="4"/>
        <v>3500</v>
      </c>
      <c r="I109" s="86">
        <f t="shared" si="3"/>
        <v>100</v>
      </c>
      <c r="J109" s="29"/>
    </row>
    <row r="110" spans="1:10" s="11" customFormat="1" ht="24.75" customHeight="1">
      <c r="A110" s="7" t="s">
        <v>11</v>
      </c>
      <c r="B110" s="8" t="s">
        <v>37</v>
      </c>
      <c r="C110" s="8"/>
      <c r="D110" s="70">
        <f>D111</f>
        <v>3076</v>
      </c>
      <c r="E110" s="70">
        <f>E111</f>
        <v>189</v>
      </c>
      <c r="F110" s="70">
        <f>F111</f>
        <v>189</v>
      </c>
      <c r="G110" s="68">
        <f t="shared" si="6"/>
        <v>100</v>
      </c>
      <c r="H110" s="68">
        <f t="shared" si="4"/>
        <v>189</v>
      </c>
      <c r="I110" s="85">
        <f t="shared" si="3"/>
        <v>100</v>
      </c>
      <c r="J110" s="26"/>
    </row>
    <row r="111" spans="1:10" s="18" customFormat="1" ht="24.75" customHeight="1">
      <c r="A111" s="13">
        <v>1</v>
      </c>
      <c r="B111" s="39" t="s">
        <v>88</v>
      </c>
      <c r="C111" s="15" t="s">
        <v>14</v>
      </c>
      <c r="D111" s="71">
        <v>3076</v>
      </c>
      <c r="E111" s="72">
        <v>189</v>
      </c>
      <c r="F111" s="72">
        <v>189</v>
      </c>
      <c r="G111" s="72">
        <f t="shared" si="6"/>
        <v>100</v>
      </c>
      <c r="H111" s="72">
        <f t="shared" si="4"/>
        <v>189</v>
      </c>
      <c r="I111" s="86">
        <f t="shared" si="3"/>
        <v>100</v>
      </c>
      <c r="J111" s="29"/>
    </row>
    <row r="112" spans="1:10" s="11" customFormat="1" ht="24.75" customHeight="1">
      <c r="A112" s="7" t="s">
        <v>19</v>
      </c>
      <c r="B112" s="25" t="s">
        <v>116</v>
      </c>
      <c r="C112" s="25"/>
      <c r="D112" s="70">
        <f>D113</f>
        <v>7500</v>
      </c>
      <c r="E112" s="70">
        <f>E113</f>
        <v>7245</v>
      </c>
      <c r="F112" s="70">
        <f>F113</f>
        <v>6729</v>
      </c>
      <c r="G112" s="69">
        <f t="shared" si="6"/>
        <v>92.87784679089027</v>
      </c>
      <c r="H112" s="68">
        <f t="shared" si="4"/>
        <v>7245</v>
      </c>
      <c r="I112" s="85">
        <f t="shared" si="3"/>
        <v>100</v>
      </c>
      <c r="J112" s="26"/>
    </row>
    <row r="113" spans="1:10" s="18" customFormat="1" ht="39.75" customHeight="1">
      <c r="A113" s="13">
        <v>1</v>
      </c>
      <c r="B113" s="32" t="s">
        <v>117</v>
      </c>
      <c r="C113" s="28" t="s">
        <v>118</v>
      </c>
      <c r="D113" s="71">
        <v>7500</v>
      </c>
      <c r="E113" s="72">
        <v>7245</v>
      </c>
      <c r="F113" s="72">
        <v>6729</v>
      </c>
      <c r="G113" s="73">
        <f t="shared" si="6"/>
        <v>92.87784679089027</v>
      </c>
      <c r="H113" s="72">
        <f t="shared" si="4"/>
        <v>7245</v>
      </c>
      <c r="I113" s="86">
        <f t="shared" si="3"/>
        <v>100</v>
      </c>
      <c r="J113" s="29"/>
    </row>
    <row r="114" spans="1:10" s="11" customFormat="1" ht="39" customHeight="1">
      <c r="A114" s="7" t="s">
        <v>122</v>
      </c>
      <c r="B114" s="25" t="s">
        <v>119</v>
      </c>
      <c r="C114" s="25"/>
      <c r="D114" s="70">
        <f>D115</f>
        <v>14950</v>
      </c>
      <c r="E114" s="70">
        <f>E115</f>
        <v>14365</v>
      </c>
      <c r="F114" s="70">
        <f>F115</f>
        <v>10362</v>
      </c>
      <c r="G114" s="69">
        <f t="shared" si="6"/>
        <v>72.13365819700661</v>
      </c>
      <c r="H114" s="68">
        <f t="shared" si="4"/>
        <v>14365</v>
      </c>
      <c r="I114" s="85">
        <f t="shared" si="3"/>
        <v>100</v>
      </c>
      <c r="J114" s="26"/>
    </row>
    <row r="115" spans="1:10" s="18" customFormat="1" ht="24.75" customHeight="1">
      <c r="A115" s="13">
        <v>1</v>
      </c>
      <c r="B115" s="32" t="s">
        <v>120</v>
      </c>
      <c r="C115" s="28" t="s">
        <v>14</v>
      </c>
      <c r="D115" s="71">
        <v>14950</v>
      </c>
      <c r="E115" s="72">
        <v>14365</v>
      </c>
      <c r="F115" s="72">
        <v>10362</v>
      </c>
      <c r="G115" s="73">
        <f t="shared" si="6"/>
        <v>72.13365819700661</v>
      </c>
      <c r="H115" s="72">
        <f t="shared" si="4"/>
        <v>14365</v>
      </c>
      <c r="I115" s="86">
        <f t="shared" si="3"/>
        <v>100</v>
      </c>
      <c r="J115" s="29"/>
    </row>
    <row r="116" spans="1:10" s="11" customFormat="1" ht="53.25" customHeight="1">
      <c r="A116" s="40" t="s">
        <v>123</v>
      </c>
      <c r="B116" s="25" t="s">
        <v>177</v>
      </c>
      <c r="C116" s="25"/>
      <c r="D116" s="70">
        <f>SUM(D117:D143)</f>
        <v>92386</v>
      </c>
      <c r="E116" s="70">
        <f>SUM(E117:E143)</f>
        <v>68053</v>
      </c>
      <c r="F116" s="70">
        <f>SUM(F117:F143)</f>
        <v>63817</v>
      </c>
      <c r="G116" s="69">
        <f t="shared" si="6"/>
        <v>93.77543973079806</v>
      </c>
      <c r="H116" s="68">
        <f t="shared" si="4"/>
        <v>68053</v>
      </c>
      <c r="I116" s="85">
        <f>H116*100/E116</f>
        <v>100</v>
      </c>
      <c r="J116" s="26"/>
    </row>
    <row r="117" spans="1:10" s="18" customFormat="1" ht="24.75" customHeight="1">
      <c r="A117" s="41">
        <v>1</v>
      </c>
      <c r="B117" s="42" t="s">
        <v>89</v>
      </c>
      <c r="C117" s="43" t="s">
        <v>18</v>
      </c>
      <c r="D117" s="78">
        <v>6990</v>
      </c>
      <c r="E117" s="72">
        <v>4153</v>
      </c>
      <c r="F117" s="72">
        <v>4085</v>
      </c>
      <c r="G117" s="73">
        <f t="shared" si="6"/>
        <v>98.3626294245124</v>
      </c>
      <c r="H117" s="72">
        <f t="shared" si="4"/>
        <v>4153</v>
      </c>
      <c r="I117" s="86">
        <f>H117*100/E117</f>
        <v>100</v>
      </c>
      <c r="J117" s="29"/>
    </row>
    <row r="118" spans="1:10" s="18" customFormat="1" ht="24.75" customHeight="1">
      <c r="A118" s="41">
        <v>2</v>
      </c>
      <c r="B118" s="42" t="s">
        <v>90</v>
      </c>
      <c r="C118" s="43" t="s">
        <v>18</v>
      </c>
      <c r="D118" s="78">
        <v>9500</v>
      </c>
      <c r="E118" s="72">
        <v>7308</v>
      </c>
      <c r="F118" s="72">
        <v>6741</v>
      </c>
      <c r="G118" s="73">
        <f t="shared" si="6"/>
        <v>92.24137931034483</v>
      </c>
      <c r="H118" s="72">
        <f t="shared" si="4"/>
        <v>7308</v>
      </c>
      <c r="I118" s="86">
        <f aca="true" t="shared" si="7" ref="I118:I143">H118*100/E118</f>
        <v>100</v>
      </c>
      <c r="J118" s="29"/>
    </row>
    <row r="119" spans="1:10" s="18" customFormat="1" ht="24.75" customHeight="1">
      <c r="A119" s="41">
        <v>3</v>
      </c>
      <c r="B119" s="42" t="s">
        <v>91</v>
      </c>
      <c r="C119" s="43" t="s">
        <v>18</v>
      </c>
      <c r="D119" s="78">
        <v>3071</v>
      </c>
      <c r="E119" s="72">
        <v>2101</v>
      </c>
      <c r="F119" s="72">
        <v>2101</v>
      </c>
      <c r="G119" s="72">
        <f t="shared" si="6"/>
        <v>100</v>
      </c>
      <c r="H119" s="72">
        <f t="shared" si="4"/>
        <v>2101</v>
      </c>
      <c r="I119" s="86">
        <f t="shared" si="7"/>
        <v>100</v>
      </c>
      <c r="J119" s="29"/>
    </row>
    <row r="120" spans="1:10" s="18" customFormat="1" ht="24.75" customHeight="1">
      <c r="A120" s="41">
        <v>4</v>
      </c>
      <c r="B120" s="42" t="s">
        <v>92</v>
      </c>
      <c r="C120" s="43" t="s">
        <v>18</v>
      </c>
      <c r="D120" s="78">
        <v>1675</v>
      </c>
      <c r="E120" s="72">
        <v>1365</v>
      </c>
      <c r="F120" s="72">
        <v>1364</v>
      </c>
      <c r="G120" s="73">
        <f t="shared" si="6"/>
        <v>99.92673992673993</v>
      </c>
      <c r="H120" s="72">
        <f t="shared" si="4"/>
        <v>1365</v>
      </c>
      <c r="I120" s="86">
        <f t="shared" si="7"/>
        <v>100</v>
      </c>
      <c r="J120" s="29"/>
    </row>
    <row r="121" spans="1:10" s="18" customFormat="1" ht="24.75" customHeight="1">
      <c r="A121" s="41">
        <v>5</v>
      </c>
      <c r="B121" s="42" t="s">
        <v>93</v>
      </c>
      <c r="C121" s="43" t="s">
        <v>18</v>
      </c>
      <c r="D121" s="78">
        <v>7609</v>
      </c>
      <c r="E121" s="72">
        <v>5845</v>
      </c>
      <c r="F121" s="72">
        <v>5845</v>
      </c>
      <c r="G121" s="72">
        <f t="shared" si="6"/>
        <v>100</v>
      </c>
      <c r="H121" s="72">
        <f t="shared" si="4"/>
        <v>5845</v>
      </c>
      <c r="I121" s="86">
        <f t="shared" si="7"/>
        <v>100</v>
      </c>
      <c r="J121" s="29"/>
    </row>
    <row r="122" spans="1:10" s="18" customFormat="1" ht="24.75" customHeight="1">
      <c r="A122" s="41">
        <v>6</v>
      </c>
      <c r="B122" s="42" t="s">
        <v>94</v>
      </c>
      <c r="C122" s="43" t="s">
        <v>18</v>
      </c>
      <c r="D122" s="78">
        <v>1134</v>
      </c>
      <c r="E122" s="72">
        <v>892</v>
      </c>
      <c r="F122" s="72">
        <v>775</v>
      </c>
      <c r="G122" s="73">
        <f t="shared" si="6"/>
        <v>86.88340807174887</v>
      </c>
      <c r="H122" s="72">
        <f t="shared" si="4"/>
        <v>892</v>
      </c>
      <c r="I122" s="86">
        <f t="shared" si="7"/>
        <v>100</v>
      </c>
      <c r="J122" s="29"/>
    </row>
    <row r="123" spans="1:10" s="18" customFormat="1" ht="24.75" customHeight="1">
      <c r="A123" s="41">
        <v>7</v>
      </c>
      <c r="B123" s="32" t="s">
        <v>95</v>
      </c>
      <c r="C123" s="43" t="s">
        <v>18</v>
      </c>
      <c r="D123" s="78">
        <v>1227</v>
      </c>
      <c r="E123" s="72">
        <v>963</v>
      </c>
      <c r="F123" s="72">
        <v>962</v>
      </c>
      <c r="G123" s="73">
        <f t="shared" si="6"/>
        <v>99.89615784008308</v>
      </c>
      <c r="H123" s="72">
        <f t="shared" si="4"/>
        <v>963</v>
      </c>
      <c r="I123" s="86">
        <f t="shared" si="7"/>
        <v>100</v>
      </c>
      <c r="J123" s="29"/>
    </row>
    <row r="124" spans="1:10" s="18" customFormat="1" ht="24.75" customHeight="1">
      <c r="A124" s="41">
        <v>8</v>
      </c>
      <c r="B124" s="32" t="s">
        <v>96</v>
      </c>
      <c r="C124" s="43" t="s">
        <v>18</v>
      </c>
      <c r="D124" s="78">
        <v>1290</v>
      </c>
      <c r="E124" s="72">
        <v>1021</v>
      </c>
      <c r="F124" s="72">
        <v>1001</v>
      </c>
      <c r="G124" s="73">
        <f t="shared" si="6"/>
        <v>98.0411361410382</v>
      </c>
      <c r="H124" s="72">
        <f t="shared" si="4"/>
        <v>1021</v>
      </c>
      <c r="I124" s="86">
        <f t="shared" si="7"/>
        <v>100</v>
      </c>
      <c r="J124" s="29"/>
    </row>
    <row r="125" spans="1:10" s="18" customFormat="1" ht="24.75" customHeight="1">
      <c r="A125" s="41">
        <v>9</v>
      </c>
      <c r="B125" s="32" t="s">
        <v>97</v>
      </c>
      <c r="C125" s="43" t="s">
        <v>18</v>
      </c>
      <c r="D125" s="78">
        <v>1349</v>
      </c>
      <c r="E125" s="72">
        <v>1060</v>
      </c>
      <c r="F125" s="72">
        <v>1060</v>
      </c>
      <c r="G125" s="72">
        <f t="shared" si="6"/>
        <v>100</v>
      </c>
      <c r="H125" s="72">
        <f t="shared" si="4"/>
        <v>1060</v>
      </c>
      <c r="I125" s="86">
        <f t="shared" si="7"/>
        <v>100</v>
      </c>
      <c r="J125" s="29"/>
    </row>
    <row r="126" spans="1:10" s="18" customFormat="1" ht="24.75" customHeight="1">
      <c r="A126" s="41">
        <v>10</v>
      </c>
      <c r="B126" s="32" t="s">
        <v>98</v>
      </c>
      <c r="C126" s="43" t="s">
        <v>18</v>
      </c>
      <c r="D126" s="78">
        <v>1420</v>
      </c>
      <c r="E126" s="72">
        <v>1127</v>
      </c>
      <c r="F126" s="72">
        <v>1127</v>
      </c>
      <c r="G126" s="72">
        <f t="shared" si="6"/>
        <v>100</v>
      </c>
      <c r="H126" s="72">
        <f t="shared" si="4"/>
        <v>1127</v>
      </c>
      <c r="I126" s="86">
        <f t="shared" si="7"/>
        <v>100</v>
      </c>
      <c r="J126" s="29"/>
    </row>
    <row r="127" spans="1:10" s="18" customFormat="1" ht="24.75" customHeight="1">
      <c r="A127" s="41">
        <v>11</v>
      </c>
      <c r="B127" s="32" t="s">
        <v>99</v>
      </c>
      <c r="C127" s="43" t="s">
        <v>8</v>
      </c>
      <c r="D127" s="78">
        <v>4803</v>
      </c>
      <c r="E127" s="72">
        <v>3512</v>
      </c>
      <c r="F127" s="72">
        <v>3512</v>
      </c>
      <c r="G127" s="72">
        <f t="shared" si="6"/>
        <v>100</v>
      </c>
      <c r="H127" s="72">
        <f t="shared" si="4"/>
        <v>3512</v>
      </c>
      <c r="I127" s="86">
        <f t="shared" si="7"/>
        <v>100</v>
      </c>
      <c r="J127" s="29"/>
    </row>
    <row r="128" spans="1:10" s="18" customFormat="1" ht="24.75" customHeight="1">
      <c r="A128" s="41">
        <v>12</v>
      </c>
      <c r="B128" s="32" t="s">
        <v>100</v>
      </c>
      <c r="C128" s="43" t="s">
        <v>8</v>
      </c>
      <c r="D128" s="78">
        <v>3611</v>
      </c>
      <c r="E128" s="72">
        <v>2546</v>
      </c>
      <c r="F128" s="72">
        <v>2546</v>
      </c>
      <c r="G128" s="72">
        <f t="shared" si="6"/>
        <v>100</v>
      </c>
      <c r="H128" s="72">
        <f t="shared" si="4"/>
        <v>2546</v>
      </c>
      <c r="I128" s="86">
        <f t="shared" si="7"/>
        <v>100</v>
      </c>
      <c r="J128" s="29"/>
    </row>
    <row r="129" spans="1:10" s="18" customFormat="1" ht="24.75" customHeight="1">
      <c r="A129" s="41">
        <v>13</v>
      </c>
      <c r="B129" s="32" t="s">
        <v>101</v>
      </c>
      <c r="C129" s="43" t="s">
        <v>8</v>
      </c>
      <c r="D129" s="78">
        <v>919</v>
      </c>
      <c r="E129" s="72">
        <v>628</v>
      </c>
      <c r="F129" s="72">
        <v>628</v>
      </c>
      <c r="G129" s="72">
        <f t="shared" si="6"/>
        <v>100</v>
      </c>
      <c r="H129" s="72">
        <f t="shared" si="4"/>
        <v>628</v>
      </c>
      <c r="I129" s="86">
        <f t="shared" si="7"/>
        <v>100</v>
      </c>
      <c r="J129" s="29"/>
    </row>
    <row r="130" spans="1:10" s="18" customFormat="1" ht="24.75" customHeight="1">
      <c r="A130" s="41">
        <v>14</v>
      </c>
      <c r="B130" s="32" t="s">
        <v>102</v>
      </c>
      <c r="C130" s="43" t="s">
        <v>8</v>
      </c>
      <c r="D130" s="78">
        <v>2500</v>
      </c>
      <c r="E130" s="72">
        <v>1867</v>
      </c>
      <c r="F130" s="72">
        <v>1867</v>
      </c>
      <c r="G130" s="72">
        <f t="shared" si="6"/>
        <v>100</v>
      </c>
      <c r="H130" s="72">
        <f t="shared" si="4"/>
        <v>1867</v>
      </c>
      <c r="I130" s="86">
        <f t="shared" si="7"/>
        <v>100</v>
      </c>
      <c r="J130" s="29"/>
    </row>
    <row r="131" spans="1:10" s="18" customFormat="1" ht="24.75" customHeight="1">
      <c r="A131" s="41">
        <v>15</v>
      </c>
      <c r="B131" s="32" t="s">
        <v>103</v>
      </c>
      <c r="C131" s="43" t="s">
        <v>8</v>
      </c>
      <c r="D131" s="78">
        <v>1670</v>
      </c>
      <c r="E131" s="72">
        <v>1297</v>
      </c>
      <c r="F131" s="72">
        <v>1297</v>
      </c>
      <c r="G131" s="72">
        <f t="shared" si="6"/>
        <v>100</v>
      </c>
      <c r="H131" s="72">
        <f t="shared" si="4"/>
        <v>1297</v>
      </c>
      <c r="I131" s="86">
        <f t="shared" si="7"/>
        <v>100</v>
      </c>
      <c r="J131" s="29"/>
    </row>
    <row r="132" spans="1:10" s="18" customFormat="1" ht="24.75" customHeight="1">
      <c r="A132" s="41">
        <v>16</v>
      </c>
      <c r="B132" s="32" t="s">
        <v>104</v>
      </c>
      <c r="C132" s="43" t="s">
        <v>8</v>
      </c>
      <c r="D132" s="78">
        <v>2740</v>
      </c>
      <c r="E132" s="72">
        <v>1949</v>
      </c>
      <c r="F132" s="72">
        <v>1246</v>
      </c>
      <c r="G132" s="73">
        <f t="shared" si="6"/>
        <v>63.93022062596203</v>
      </c>
      <c r="H132" s="72">
        <f t="shared" si="4"/>
        <v>1949</v>
      </c>
      <c r="I132" s="86">
        <f t="shared" si="7"/>
        <v>100</v>
      </c>
      <c r="J132" s="29"/>
    </row>
    <row r="133" spans="1:10" s="18" customFormat="1" ht="24.75" customHeight="1">
      <c r="A133" s="41">
        <v>17</v>
      </c>
      <c r="B133" s="32" t="s">
        <v>105</v>
      </c>
      <c r="C133" s="43" t="s">
        <v>8</v>
      </c>
      <c r="D133" s="78">
        <v>3879</v>
      </c>
      <c r="E133" s="72">
        <v>2770</v>
      </c>
      <c r="F133" s="72">
        <v>2770</v>
      </c>
      <c r="G133" s="72">
        <f t="shared" si="6"/>
        <v>100</v>
      </c>
      <c r="H133" s="72">
        <f t="shared" si="4"/>
        <v>2770</v>
      </c>
      <c r="I133" s="86">
        <f t="shared" si="7"/>
        <v>100</v>
      </c>
      <c r="J133" s="29"/>
    </row>
    <row r="134" spans="1:10" s="18" customFormat="1" ht="24.75" customHeight="1">
      <c r="A134" s="41">
        <v>18</v>
      </c>
      <c r="B134" s="32" t="s">
        <v>106</v>
      </c>
      <c r="C134" s="43" t="s">
        <v>8</v>
      </c>
      <c r="D134" s="78">
        <v>860</v>
      </c>
      <c r="E134" s="72">
        <v>745</v>
      </c>
      <c r="F134" s="72">
        <v>745</v>
      </c>
      <c r="G134" s="72">
        <f t="shared" si="6"/>
        <v>100</v>
      </c>
      <c r="H134" s="72">
        <f t="shared" si="4"/>
        <v>745</v>
      </c>
      <c r="I134" s="86">
        <f t="shared" si="7"/>
        <v>100</v>
      </c>
      <c r="J134" s="29"/>
    </row>
    <row r="135" spans="1:10" s="18" customFormat="1" ht="24.75" customHeight="1">
      <c r="A135" s="41">
        <v>19</v>
      </c>
      <c r="B135" s="44" t="s">
        <v>107</v>
      </c>
      <c r="C135" s="45" t="s">
        <v>10</v>
      </c>
      <c r="D135" s="78">
        <v>5404</v>
      </c>
      <c r="E135" s="72">
        <v>3945</v>
      </c>
      <c r="F135" s="72">
        <v>3945</v>
      </c>
      <c r="G135" s="72">
        <f t="shared" si="6"/>
        <v>100</v>
      </c>
      <c r="H135" s="72">
        <f t="shared" si="4"/>
        <v>3945</v>
      </c>
      <c r="I135" s="86">
        <f t="shared" si="7"/>
        <v>100</v>
      </c>
      <c r="J135" s="29"/>
    </row>
    <row r="136" spans="1:10" s="18" customFormat="1" ht="24.75" customHeight="1">
      <c r="A136" s="41">
        <v>20</v>
      </c>
      <c r="B136" s="44" t="s">
        <v>108</v>
      </c>
      <c r="C136" s="45" t="s">
        <v>10</v>
      </c>
      <c r="D136" s="78">
        <v>2653</v>
      </c>
      <c r="E136" s="72">
        <v>2019</v>
      </c>
      <c r="F136" s="72">
        <v>2019</v>
      </c>
      <c r="G136" s="72">
        <f t="shared" si="6"/>
        <v>100</v>
      </c>
      <c r="H136" s="72">
        <f t="shared" si="4"/>
        <v>2019</v>
      </c>
      <c r="I136" s="86">
        <f t="shared" si="7"/>
        <v>100</v>
      </c>
      <c r="J136" s="29"/>
    </row>
    <row r="137" spans="1:10" s="18" customFormat="1" ht="24.75" customHeight="1">
      <c r="A137" s="41">
        <v>21</v>
      </c>
      <c r="B137" s="44" t="s">
        <v>109</v>
      </c>
      <c r="C137" s="45" t="s">
        <v>10</v>
      </c>
      <c r="D137" s="78">
        <v>4046</v>
      </c>
      <c r="E137" s="72">
        <v>2891</v>
      </c>
      <c r="F137" s="72">
        <v>2891</v>
      </c>
      <c r="G137" s="72">
        <f t="shared" si="6"/>
        <v>100</v>
      </c>
      <c r="H137" s="72">
        <f aca="true" t="shared" si="8" ref="H137:H143">E137</f>
        <v>2891</v>
      </c>
      <c r="I137" s="86">
        <f t="shared" si="7"/>
        <v>100</v>
      </c>
      <c r="J137" s="29"/>
    </row>
    <row r="138" spans="1:10" s="18" customFormat="1" ht="24.75" customHeight="1">
      <c r="A138" s="41">
        <v>22</v>
      </c>
      <c r="B138" s="44" t="s">
        <v>110</v>
      </c>
      <c r="C138" s="45" t="s">
        <v>10</v>
      </c>
      <c r="D138" s="78">
        <v>2312</v>
      </c>
      <c r="E138" s="72">
        <v>1816</v>
      </c>
      <c r="F138" s="72">
        <v>1816</v>
      </c>
      <c r="G138" s="72">
        <f aca="true" t="shared" si="9" ref="G138:G143">F138*100/E138</f>
        <v>100</v>
      </c>
      <c r="H138" s="72">
        <f t="shared" si="8"/>
        <v>1816</v>
      </c>
      <c r="I138" s="86">
        <f t="shared" si="7"/>
        <v>100</v>
      </c>
      <c r="J138" s="29"/>
    </row>
    <row r="139" spans="1:10" s="18" customFormat="1" ht="24.75" customHeight="1">
      <c r="A139" s="41">
        <v>23</v>
      </c>
      <c r="B139" s="44" t="s">
        <v>111</v>
      </c>
      <c r="C139" s="45" t="s">
        <v>10</v>
      </c>
      <c r="D139" s="78">
        <v>5633</v>
      </c>
      <c r="E139" s="72">
        <v>4084</v>
      </c>
      <c r="F139" s="72">
        <v>2747</v>
      </c>
      <c r="G139" s="73">
        <f t="shared" si="9"/>
        <v>67.26248775710089</v>
      </c>
      <c r="H139" s="72">
        <f t="shared" si="8"/>
        <v>4084</v>
      </c>
      <c r="I139" s="86">
        <f t="shared" si="7"/>
        <v>100</v>
      </c>
      <c r="J139" s="29"/>
    </row>
    <row r="140" spans="1:10" s="18" customFormat="1" ht="24.75" customHeight="1">
      <c r="A140" s="41">
        <v>24</v>
      </c>
      <c r="B140" s="44" t="s">
        <v>112</v>
      </c>
      <c r="C140" s="45" t="s">
        <v>10</v>
      </c>
      <c r="D140" s="78">
        <v>4897</v>
      </c>
      <c r="E140" s="72">
        <v>3826</v>
      </c>
      <c r="F140" s="72">
        <v>3826</v>
      </c>
      <c r="G140" s="72">
        <f t="shared" si="9"/>
        <v>100</v>
      </c>
      <c r="H140" s="72">
        <f t="shared" si="8"/>
        <v>3826</v>
      </c>
      <c r="I140" s="86">
        <f t="shared" si="7"/>
        <v>100</v>
      </c>
      <c r="J140" s="29"/>
    </row>
    <row r="141" spans="1:10" s="18" customFormat="1" ht="24.75" customHeight="1">
      <c r="A141" s="41">
        <v>25</v>
      </c>
      <c r="B141" s="44" t="s">
        <v>113</v>
      </c>
      <c r="C141" s="45" t="s">
        <v>10</v>
      </c>
      <c r="D141" s="78">
        <v>2597</v>
      </c>
      <c r="E141" s="72">
        <v>2089</v>
      </c>
      <c r="F141" s="72">
        <v>667</v>
      </c>
      <c r="G141" s="73">
        <f t="shared" si="9"/>
        <v>31.92915270464337</v>
      </c>
      <c r="H141" s="72">
        <f t="shared" si="8"/>
        <v>2089</v>
      </c>
      <c r="I141" s="86">
        <f t="shared" si="7"/>
        <v>100</v>
      </c>
      <c r="J141" s="29"/>
    </row>
    <row r="142" spans="1:10" s="18" customFormat="1" ht="24.75" customHeight="1">
      <c r="A142" s="41">
        <v>26</v>
      </c>
      <c r="B142" s="44" t="s">
        <v>114</v>
      </c>
      <c r="C142" s="45" t="s">
        <v>10</v>
      </c>
      <c r="D142" s="78">
        <v>5893</v>
      </c>
      <c r="E142" s="72">
        <v>4426</v>
      </c>
      <c r="F142" s="72">
        <v>4426</v>
      </c>
      <c r="G142" s="72">
        <f t="shared" si="9"/>
        <v>100</v>
      </c>
      <c r="H142" s="72">
        <f t="shared" si="8"/>
        <v>4426</v>
      </c>
      <c r="I142" s="86">
        <f t="shared" si="7"/>
        <v>100</v>
      </c>
      <c r="J142" s="29"/>
    </row>
    <row r="143" spans="1:10" s="18" customFormat="1" ht="24.75" customHeight="1">
      <c r="A143" s="41">
        <v>27</v>
      </c>
      <c r="B143" s="44" t="s">
        <v>115</v>
      </c>
      <c r="C143" s="45" t="s">
        <v>10</v>
      </c>
      <c r="D143" s="78">
        <v>2704</v>
      </c>
      <c r="E143" s="72">
        <v>1808</v>
      </c>
      <c r="F143" s="72">
        <v>1808</v>
      </c>
      <c r="G143" s="72">
        <f t="shared" si="9"/>
        <v>100</v>
      </c>
      <c r="H143" s="72">
        <f t="shared" si="8"/>
        <v>1808</v>
      </c>
      <c r="I143" s="86">
        <f t="shared" si="7"/>
        <v>100</v>
      </c>
      <c r="J143" s="29"/>
    </row>
  </sheetData>
  <sheetProtection/>
  <mergeCells count="13">
    <mergeCell ref="H6:I6"/>
    <mergeCell ref="D6:D7"/>
    <mergeCell ref="G5:J5"/>
    <mergeCell ref="A1:J1"/>
    <mergeCell ref="A2:J2"/>
    <mergeCell ref="A3:J3"/>
    <mergeCell ref="E6:E7"/>
    <mergeCell ref="F6:G6"/>
    <mergeCell ref="J6:J7"/>
    <mergeCell ref="A6:A7"/>
    <mergeCell ref="B6:B7"/>
    <mergeCell ref="C6:C7"/>
    <mergeCell ref="A4:J4"/>
  </mergeCells>
  <printOptions horizontalCentered="1"/>
  <pageMargins left="0.5" right="0.5" top="0.5" bottom="0.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7.28125" style="54" customWidth="1"/>
    <col min="2" max="2" width="41.140625" style="53" customWidth="1"/>
    <col min="3" max="4" width="12.57421875" style="53" customWidth="1"/>
    <col min="5" max="5" width="13.00390625" style="53" customWidth="1"/>
    <col min="6" max="6" width="13.57421875" style="53" customWidth="1"/>
    <col min="7" max="8" width="12.57421875" style="53" customWidth="1"/>
    <col min="9" max="9" width="11.140625" style="53" customWidth="1"/>
    <col min="10" max="10" width="18.00390625" style="53" customWidth="1"/>
    <col min="11" max="11" width="14.00390625" style="53" customWidth="1"/>
    <col min="12" max="12" width="11.8515625" style="53" bestFit="1" customWidth="1"/>
    <col min="13" max="16384" width="9.140625" style="53" customWidth="1"/>
  </cols>
  <sheetData>
    <row r="1" spans="1:10" ht="18.75">
      <c r="A1" s="88" t="s">
        <v>182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8.75">
      <c r="A2" s="89" t="s">
        <v>183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8.75">
      <c r="A3" s="89" t="s">
        <v>184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4" customHeight="1">
      <c r="A4" s="99" t="s">
        <v>203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7.5" customHeight="1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7:10" ht="24.75" customHeight="1">
      <c r="G6" s="100" t="s">
        <v>34</v>
      </c>
      <c r="H6" s="100"/>
      <c r="I6" s="100"/>
      <c r="J6" s="100"/>
    </row>
    <row r="7" spans="1:11" s="54" customFormat="1" ht="63.75" customHeight="1">
      <c r="A7" s="95" t="s">
        <v>38</v>
      </c>
      <c r="B7" s="96" t="s">
        <v>20</v>
      </c>
      <c r="C7" s="95" t="s">
        <v>3</v>
      </c>
      <c r="D7" s="95" t="s">
        <v>4</v>
      </c>
      <c r="E7" s="96" t="s">
        <v>121</v>
      </c>
      <c r="F7" s="96" t="s">
        <v>201</v>
      </c>
      <c r="G7" s="96"/>
      <c r="H7" s="97" t="s">
        <v>190</v>
      </c>
      <c r="I7" s="98"/>
      <c r="J7" s="96" t="s">
        <v>5</v>
      </c>
      <c r="K7" s="56"/>
    </row>
    <row r="8" spans="1:10" s="54" customFormat="1" ht="45" customHeight="1">
      <c r="A8" s="95"/>
      <c r="B8" s="96"/>
      <c r="C8" s="95"/>
      <c r="D8" s="95"/>
      <c r="E8" s="96"/>
      <c r="F8" s="57" t="s">
        <v>12</v>
      </c>
      <c r="G8" s="57" t="s">
        <v>185</v>
      </c>
      <c r="H8" s="57" t="s">
        <v>12</v>
      </c>
      <c r="I8" s="57" t="s">
        <v>185</v>
      </c>
      <c r="J8" s="96"/>
    </row>
    <row r="9" spans="1:10" s="54" customFormat="1" ht="30" customHeight="1">
      <c r="A9" s="55"/>
      <c r="B9" s="55" t="s">
        <v>17</v>
      </c>
      <c r="C9" s="55"/>
      <c r="D9" s="58">
        <f>D10</f>
        <v>35080</v>
      </c>
      <c r="E9" s="58">
        <f>E10</f>
        <v>35408</v>
      </c>
      <c r="F9" s="58">
        <f>F10</f>
        <v>25053</v>
      </c>
      <c r="G9" s="59">
        <f>F9*100/E9</f>
        <v>70.75519656574785</v>
      </c>
      <c r="H9" s="58">
        <f>H10</f>
        <v>35408</v>
      </c>
      <c r="I9" s="84">
        <f>H9*100/E9</f>
        <v>100</v>
      </c>
      <c r="J9" s="55"/>
    </row>
    <row r="10" spans="1:10" s="54" customFormat="1" ht="30" customHeight="1">
      <c r="A10" s="55"/>
      <c r="B10" s="55" t="s">
        <v>186</v>
      </c>
      <c r="C10" s="55"/>
      <c r="D10" s="58">
        <f>SUM(D11:D13)</f>
        <v>35080</v>
      </c>
      <c r="E10" s="58">
        <f>SUM(E11:E13)</f>
        <v>35408</v>
      </c>
      <c r="F10" s="58">
        <f>SUM(F11:F13)</f>
        <v>25053</v>
      </c>
      <c r="G10" s="59">
        <f>F10*100/E10</f>
        <v>70.75519656574785</v>
      </c>
      <c r="H10" s="58">
        <f>SUM(H11:H13)</f>
        <v>35408</v>
      </c>
      <c r="I10" s="84">
        <f>H10*100/E10</f>
        <v>100</v>
      </c>
      <c r="J10" s="60">
        <f>9718.003+690</f>
        <v>10408.003</v>
      </c>
    </row>
    <row r="11" spans="1:10" s="66" customFormat="1" ht="107.25" customHeight="1">
      <c r="A11" s="61">
        <v>1</v>
      </c>
      <c r="B11" s="62" t="s">
        <v>198</v>
      </c>
      <c r="C11" s="61" t="s">
        <v>187</v>
      </c>
      <c r="D11" s="63">
        <v>33120</v>
      </c>
      <c r="E11" s="63">
        <f>15000+9718</f>
        <v>24718</v>
      </c>
      <c r="F11" s="63">
        <f>15000+53</f>
        <v>15053</v>
      </c>
      <c r="G11" s="64">
        <f>F11*100/E11</f>
        <v>60.89894004369285</v>
      </c>
      <c r="H11" s="63">
        <f>E11</f>
        <v>24718</v>
      </c>
      <c r="I11" s="83">
        <f>H11*100/E11</f>
        <v>100</v>
      </c>
      <c r="J11" s="65" t="s">
        <v>196</v>
      </c>
    </row>
    <row r="12" spans="1:10" s="66" customFormat="1" ht="33.75" customHeight="1">
      <c r="A12" s="61">
        <v>2</v>
      </c>
      <c r="B12" s="62" t="s">
        <v>197</v>
      </c>
      <c r="C12" s="61" t="s">
        <v>187</v>
      </c>
      <c r="D12" s="63">
        <v>1270</v>
      </c>
      <c r="E12" s="63">
        <v>10000</v>
      </c>
      <c r="F12" s="63">
        <v>10000</v>
      </c>
      <c r="G12" s="64">
        <f>F12*100/E12</f>
        <v>100</v>
      </c>
      <c r="H12" s="63">
        <f>E12</f>
        <v>10000</v>
      </c>
      <c r="I12" s="83">
        <f>H12*100/E12</f>
        <v>100</v>
      </c>
      <c r="J12" s="62"/>
    </row>
    <row r="13" spans="1:10" s="66" customFormat="1" ht="86.25" customHeight="1">
      <c r="A13" s="61">
        <v>3</v>
      </c>
      <c r="B13" s="62" t="s">
        <v>188</v>
      </c>
      <c r="C13" s="61" t="s">
        <v>187</v>
      </c>
      <c r="D13" s="63">
        <v>690</v>
      </c>
      <c r="E13" s="63">
        <v>690</v>
      </c>
      <c r="F13" s="63">
        <v>0</v>
      </c>
      <c r="G13" s="64">
        <f>F13*100/E13</f>
        <v>0</v>
      </c>
      <c r="H13" s="63">
        <f>E13</f>
        <v>690</v>
      </c>
      <c r="I13" s="83">
        <f>H13*100/E13</f>
        <v>100</v>
      </c>
      <c r="J13" s="65" t="s">
        <v>189</v>
      </c>
    </row>
  </sheetData>
  <sheetProtection/>
  <mergeCells count="13">
    <mergeCell ref="A1:J1"/>
    <mergeCell ref="A2:J2"/>
    <mergeCell ref="A3:J3"/>
    <mergeCell ref="A4:J4"/>
    <mergeCell ref="G6:J6"/>
    <mergeCell ref="A7:A8"/>
    <mergeCell ref="B7:B8"/>
    <mergeCell ref="C7:C8"/>
    <mergeCell ref="D7:D8"/>
    <mergeCell ref="E7:E8"/>
    <mergeCell ref="F7:G7"/>
    <mergeCell ref="H7:I7"/>
    <mergeCell ref="J7:J8"/>
  </mergeCells>
  <printOptions horizontalCentered="1"/>
  <pageMargins left="0.5" right="0.5" top="0.5" bottom="0.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243B Tran Hung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 Hoc Vinh Chau</dc:creator>
  <cp:keywords/>
  <dc:description/>
  <cp:lastModifiedBy>Admin</cp:lastModifiedBy>
  <cp:lastPrinted>2022-12-02T02:33:09Z</cp:lastPrinted>
  <dcterms:created xsi:type="dcterms:W3CDTF">2011-12-05T06:49:13Z</dcterms:created>
  <dcterms:modified xsi:type="dcterms:W3CDTF">2022-12-15T07:55:08Z</dcterms:modified>
  <cp:category/>
  <cp:version/>
  <cp:contentType/>
  <cp:contentStatus/>
</cp:coreProperties>
</file>